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ulik\Desktop\Отчет 1-ПБ за 2021 год\"/>
    </mc:Choice>
  </mc:AlternateContent>
  <bookViews>
    <workbookView xWindow="-120" yWindow="-120" windowWidth="29040" windowHeight="15840"/>
  </bookViews>
  <sheets>
    <sheet name="1ПБ" sheetId="10" r:id="rId1"/>
    <sheet name="прил 1, 2" sheetId="11" r:id="rId2"/>
    <sheet name="прил 3" sheetId="12" r:id="rId3"/>
    <sheet name="прил 4" sheetId="26" r:id="rId4"/>
    <sheet name="Свод" sheetId="27" r:id="rId5"/>
    <sheet name="Свод 1, 2" sheetId="28" r:id="rId6"/>
    <sheet name="Свод 3" sheetId="29" r:id="rId7"/>
    <sheet name="Лист4" sheetId="32" r:id="rId8"/>
    <sheet name="Свод 5" sheetId="30" r:id="rId9"/>
    <sheet name="Свод 6" sheetId="31" r:id="rId10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32" l="1"/>
  <c r="Q7" i="32"/>
  <c r="P7" i="32"/>
  <c r="O7" i="32"/>
  <c r="D11" i="26"/>
  <c r="I7" i="32" s="1"/>
  <c r="X7" i="32"/>
  <c r="W7" i="32"/>
  <c r="V7" i="32"/>
  <c r="U7" i="32"/>
  <c r="F7" i="32"/>
  <c r="E7" i="32"/>
  <c r="D7" i="32"/>
  <c r="C7" i="32"/>
  <c r="A7" i="32"/>
  <c r="AD7" i="32"/>
  <c r="AC7" i="32"/>
  <c r="AB7" i="32"/>
  <c r="AA7" i="32"/>
  <c r="X15" i="32"/>
  <c r="W15" i="32"/>
  <c r="V15" i="32"/>
  <c r="U15" i="32"/>
  <c r="R15" i="32"/>
  <c r="Q15" i="32"/>
  <c r="P15" i="32"/>
  <c r="O15" i="32"/>
  <c r="L15" i="32"/>
  <c r="K15" i="32"/>
  <c r="J15" i="32"/>
  <c r="I15" i="32"/>
  <c r="A15" i="32"/>
  <c r="J12" i="26" l="1"/>
  <c r="I12" i="26" s="1"/>
  <c r="J13" i="26"/>
  <c r="I13" i="26" s="1"/>
  <c r="J15" i="26"/>
  <c r="I15" i="26" s="1"/>
  <c r="J16" i="26"/>
  <c r="I16" i="26" s="1"/>
  <c r="J17" i="26"/>
  <c r="I17" i="26" s="1"/>
  <c r="J18" i="26"/>
  <c r="I18" i="26" s="1"/>
  <c r="J10" i="26"/>
  <c r="I10" i="26" s="1"/>
  <c r="J10" i="12"/>
  <c r="I10" i="12" s="1"/>
  <c r="J12" i="12"/>
  <c r="I12" i="12" s="1"/>
  <c r="J15" i="12"/>
  <c r="I15" i="12" s="1"/>
  <c r="J14" i="12"/>
  <c r="I14" i="12" s="1"/>
  <c r="J8" i="12"/>
  <c r="I69" i="10"/>
  <c r="H69" i="10" s="1"/>
  <c r="I67" i="10"/>
  <c r="H67" i="10" s="1"/>
  <c r="I64" i="10"/>
  <c r="H64" i="10" s="1"/>
  <c r="I21" i="26" l="1"/>
  <c r="A22" i="26" s="1"/>
  <c r="I8" i="12"/>
  <c r="A21" i="26" l="1"/>
  <c r="I18" i="10"/>
  <c r="H18" i="10" s="1"/>
  <c r="I19" i="10"/>
  <c r="H19" i="10" s="1"/>
  <c r="I20" i="10"/>
  <c r="H20" i="10" s="1"/>
  <c r="I21" i="10"/>
  <c r="H21" i="10" s="1"/>
  <c r="I15" i="10"/>
  <c r="H15" i="10" s="1"/>
  <c r="E11" i="10" l="1"/>
  <c r="H11" i="10" s="1"/>
  <c r="B5" i="31" l="1"/>
  <c r="A5" i="31"/>
  <c r="A11" i="30"/>
  <c r="B11" i="30"/>
  <c r="D7" i="30"/>
  <c r="C7" i="30"/>
  <c r="A7" i="30"/>
  <c r="E13" i="29"/>
  <c r="D13" i="29"/>
  <c r="B13" i="29"/>
  <c r="M7" i="29"/>
  <c r="J7" i="29"/>
  <c r="G7" i="29"/>
  <c r="D7" i="29"/>
  <c r="K7" i="29"/>
  <c r="H7" i="29"/>
  <c r="E7" i="29"/>
  <c r="B7" i="29"/>
  <c r="A13" i="29"/>
  <c r="A7" i="29"/>
  <c r="F15" i="28"/>
  <c r="E15" i="28"/>
  <c r="D15" i="28"/>
  <c r="C15" i="28"/>
  <c r="B15" i="28"/>
  <c r="F5" i="28"/>
  <c r="E5" i="28"/>
  <c r="D5" i="28"/>
  <c r="C5" i="28"/>
  <c r="B5" i="28"/>
  <c r="A15" i="28"/>
  <c r="A5" i="28"/>
  <c r="CF30" i="27"/>
  <c r="CD30" i="27"/>
  <c r="CB30" i="27"/>
  <c r="BZ30" i="27"/>
  <c r="BX30" i="27"/>
  <c r="BT30" i="27"/>
  <c r="BR30" i="27"/>
  <c r="BP30" i="27"/>
  <c r="BN30" i="27"/>
  <c r="BL30" i="27"/>
  <c r="BJ30" i="27"/>
  <c r="BH30" i="27"/>
  <c r="BF30" i="27"/>
  <c r="BD30" i="27"/>
  <c r="AZ30" i="27"/>
  <c r="AX30" i="27"/>
  <c r="AV30" i="27"/>
  <c r="AT30" i="27"/>
  <c r="AR30" i="27"/>
  <c r="AP30" i="27"/>
  <c r="AN30" i="27"/>
  <c r="AL30" i="27"/>
  <c r="AH30" i="27"/>
  <c r="AF30" i="27"/>
  <c r="AD30" i="27"/>
  <c r="AB30" i="27"/>
  <c r="Z30" i="27"/>
  <c r="X30" i="27"/>
  <c r="T30" i="27"/>
  <c r="R30" i="27"/>
  <c r="CF22" i="27"/>
  <c r="CD22" i="27"/>
  <c r="CB22" i="27"/>
  <c r="BZ22" i="27"/>
  <c r="BX22" i="27"/>
  <c r="BT22" i="27"/>
  <c r="BR22" i="27"/>
  <c r="BP22" i="27"/>
  <c r="BN22" i="27"/>
  <c r="BL22" i="27"/>
  <c r="BJ22" i="27"/>
  <c r="BH22" i="27"/>
  <c r="BF22" i="27"/>
  <c r="BD22" i="27"/>
  <c r="AZ22" i="27"/>
  <c r="AX22" i="27"/>
  <c r="AV22" i="27"/>
  <c r="AT22" i="27"/>
  <c r="AR22" i="27"/>
  <c r="AP22" i="27"/>
  <c r="AN22" i="27"/>
  <c r="AL22" i="27"/>
  <c r="AH22" i="27"/>
  <c r="AF22" i="27"/>
  <c r="AD22" i="27"/>
  <c r="AB22" i="27"/>
  <c r="Z22" i="27"/>
  <c r="X22" i="27"/>
  <c r="T22" i="27"/>
  <c r="R22" i="27"/>
  <c r="CF15" i="27"/>
  <c r="CD15" i="27"/>
  <c r="CB15" i="27"/>
  <c r="BZ15" i="27"/>
  <c r="BX15" i="27"/>
  <c r="BT15" i="27"/>
  <c r="BR15" i="27"/>
  <c r="BP15" i="27"/>
  <c r="BN15" i="27"/>
  <c r="BL15" i="27"/>
  <c r="BJ15" i="27"/>
  <c r="BH15" i="27"/>
  <c r="BF15" i="27"/>
  <c r="BD15" i="27"/>
  <c r="AZ15" i="27"/>
  <c r="AX15" i="27"/>
  <c r="AV15" i="27"/>
  <c r="AT15" i="27"/>
  <c r="AR15" i="27"/>
  <c r="AP15" i="27"/>
  <c r="AN15" i="27"/>
  <c r="AL15" i="27"/>
  <c r="AH15" i="27"/>
  <c r="AF15" i="27"/>
  <c r="AD15" i="27"/>
  <c r="AB15" i="27"/>
  <c r="Z15" i="27"/>
  <c r="X15" i="27"/>
  <c r="T15" i="27"/>
  <c r="R15" i="27"/>
  <c r="L30" i="27"/>
  <c r="J22" i="27"/>
  <c r="H15" i="27"/>
  <c r="F15" i="27"/>
  <c r="L7" i="27"/>
  <c r="J7" i="27"/>
  <c r="H7" i="27"/>
  <c r="F7" i="27"/>
  <c r="B7" i="27"/>
  <c r="A30" i="27"/>
  <c r="A22" i="27"/>
  <c r="A15" i="27"/>
  <c r="A7" i="27"/>
  <c r="AA22" i="27" l="1"/>
  <c r="AI22" i="27"/>
  <c r="S22" i="27"/>
  <c r="BG22" i="27"/>
  <c r="BO22" i="27"/>
  <c r="AQ22" i="27"/>
  <c r="AY22" i="27"/>
  <c r="CE22" i="27"/>
  <c r="S30" i="27"/>
  <c r="AA30" i="27"/>
  <c r="AI30" i="27"/>
  <c r="AQ30" i="27"/>
  <c r="AY30" i="27"/>
  <c r="BG30" i="27"/>
  <c r="BO30" i="27"/>
  <c r="CE30" i="27"/>
  <c r="U30" i="27"/>
  <c r="AC30" i="27"/>
  <c r="AS30" i="27"/>
  <c r="BA30" i="27"/>
  <c r="BI30" i="27"/>
  <c r="BQ30" i="27"/>
  <c r="BY30" i="27"/>
  <c r="CG30" i="27"/>
  <c r="U22" i="27"/>
  <c r="BA22" i="27"/>
  <c r="BQ22" i="27"/>
  <c r="AE22" i="27"/>
  <c r="AM22" i="27"/>
  <c r="AU22" i="27"/>
  <c r="BK22" i="27"/>
  <c r="BS22" i="27"/>
  <c r="CA22" i="27"/>
  <c r="AE30" i="27"/>
  <c r="AM30" i="27"/>
  <c r="AU30" i="27"/>
  <c r="BK30" i="27"/>
  <c r="BS30" i="27"/>
  <c r="CA30" i="27"/>
  <c r="AC22" i="27"/>
  <c r="AS22" i="27"/>
  <c r="BI22" i="27"/>
  <c r="BY22" i="27"/>
  <c r="CG22" i="27"/>
  <c r="Y22" i="27"/>
  <c r="AG22" i="27"/>
  <c r="AO22" i="27"/>
  <c r="AW22" i="27"/>
  <c r="BE22" i="27"/>
  <c r="BM22" i="27"/>
  <c r="BU22" i="27"/>
  <c r="CC22" i="27"/>
  <c r="Y30" i="27"/>
  <c r="AG30" i="27"/>
  <c r="AO30" i="27"/>
  <c r="AW30" i="27"/>
  <c r="BE30" i="27"/>
  <c r="BM30" i="27"/>
  <c r="BU30" i="27"/>
  <c r="CC30" i="27"/>
  <c r="C16" i="26"/>
  <c r="C15" i="26"/>
  <c r="C13" i="26"/>
  <c r="T7" i="32" s="1"/>
  <c r="C12" i="26"/>
  <c r="N7" i="32" s="1"/>
  <c r="E14" i="26"/>
  <c r="D15" i="32" s="1"/>
  <c r="F14" i="26"/>
  <c r="E15" i="32" s="1"/>
  <c r="G14" i="26"/>
  <c r="F15" i="32" s="1"/>
  <c r="D14" i="26"/>
  <c r="C15" i="32" s="1"/>
  <c r="E11" i="26"/>
  <c r="F11" i="26"/>
  <c r="K7" i="32" s="1"/>
  <c r="G11" i="26"/>
  <c r="C10" i="26"/>
  <c r="C18" i="26"/>
  <c r="C17" i="26"/>
  <c r="A4" i="26"/>
  <c r="E54" i="12"/>
  <c r="H45" i="12"/>
  <c r="E45" i="12"/>
  <c r="H10" i="12"/>
  <c r="G9" i="12" s="1"/>
  <c r="L7" i="29" s="1"/>
  <c r="H8" i="12"/>
  <c r="A5" i="12"/>
  <c r="L7" i="32" l="1"/>
  <c r="H7" i="30"/>
  <c r="J7" i="32"/>
  <c r="I7" i="30"/>
  <c r="F7" i="30"/>
  <c r="C11" i="30"/>
  <c r="F9" i="12"/>
  <c r="I7" i="29" s="1"/>
  <c r="C9" i="12"/>
  <c r="E9" i="12"/>
  <c r="F7" i="29" s="1"/>
  <c r="H16" i="26"/>
  <c r="S15" i="32" s="1"/>
  <c r="N15" i="32"/>
  <c r="H15" i="26"/>
  <c r="M15" i="32" s="1"/>
  <c r="H15" i="32"/>
  <c r="E7" i="30"/>
  <c r="G7" i="30" s="1"/>
  <c r="H12" i="26"/>
  <c r="S7" i="32" s="1"/>
  <c r="H10" i="26"/>
  <c r="B7" i="32"/>
  <c r="H17" i="26"/>
  <c r="AE7" i="32" s="1"/>
  <c r="Z7" i="32"/>
  <c r="H18" i="26"/>
  <c r="Y15" i="32" s="1"/>
  <c r="T15" i="32"/>
  <c r="C11" i="26"/>
  <c r="H7" i="32" s="1"/>
  <c r="F13" i="12"/>
  <c r="N7" i="29"/>
  <c r="H13" i="26"/>
  <c r="Y7" i="32" s="1"/>
  <c r="C14" i="26"/>
  <c r="D43" i="11"/>
  <c r="D19" i="11"/>
  <c r="A5" i="11"/>
  <c r="F53" i="10"/>
  <c r="G53" i="10"/>
  <c r="BV30" i="27" s="1"/>
  <c r="BW30" i="27" s="1"/>
  <c r="E53" i="10"/>
  <c r="BV15" i="27" s="1"/>
  <c r="F43" i="10"/>
  <c r="BB22" i="27" s="1"/>
  <c r="BC22" i="27" s="1"/>
  <c r="G43" i="10"/>
  <c r="BB30" i="27" s="1"/>
  <c r="BC30" i="27" s="1"/>
  <c r="E43" i="10"/>
  <c r="BB15" i="27" s="1"/>
  <c r="F34" i="10"/>
  <c r="AJ22" i="27" s="1"/>
  <c r="AK22" i="27" s="1"/>
  <c r="G34" i="10"/>
  <c r="AJ30" i="27" s="1"/>
  <c r="AK30" i="27" s="1"/>
  <c r="E34" i="10"/>
  <c r="AJ15" i="27" s="1"/>
  <c r="F27" i="10"/>
  <c r="G27" i="10"/>
  <c r="V30" i="27" s="1"/>
  <c r="W30" i="27" s="1"/>
  <c r="E27" i="10"/>
  <c r="V15" i="27" s="1"/>
  <c r="D25" i="10"/>
  <c r="D26" i="10"/>
  <c r="D28" i="10"/>
  <c r="D29" i="10"/>
  <c r="D30" i="10"/>
  <c r="D31" i="10"/>
  <c r="D32" i="10"/>
  <c r="D33" i="10"/>
  <c r="D35" i="10"/>
  <c r="D36" i="10"/>
  <c r="D37" i="10"/>
  <c r="D38" i="10"/>
  <c r="D39" i="10"/>
  <c r="D40" i="10"/>
  <c r="D41" i="10"/>
  <c r="D42" i="10"/>
  <c r="D44" i="10"/>
  <c r="D45" i="10"/>
  <c r="D46" i="10"/>
  <c r="D47" i="10"/>
  <c r="D48" i="10"/>
  <c r="D49" i="10"/>
  <c r="D50" i="10"/>
  <c r="D51" i="10"/>
  <c r="D52" i="10"/>
  <c r="D54" i="10"/>
  <c r="D55" i="10"/>
  <c r="D56" i="10"/>
  <c r="D57" i="10"/>
  <c r="D58" i="10"/>
  <c r="D17" i="10"/>
  <c r="J7" i="30" l="1"/>
  <c r="I57" i="12"/>
  <c r="C7" i="29"/>
  <c r="H9" i="12"/>
  <c r="O7" i="29" s="1"/>
  <c r="G24" i="10"/>
  <c r="P30" i="27" s="1"/>
  <c r="Q30" i="27" s="1"/>
  <c r="H14" i="26"/>
  <c r="G15" i="32" s="1"/>
  <c r="B15" i="32"/>
  <c r="H11" i="26"/>
  <c r="M7" i="32" s="1"/>
  <c r="G7" i="32"/>
  <c r="F43" i="11"/>
  <c r="E43" i="11" s="1"/>
  <c r="G15" i="28"/>
  <c r="F19" i="11"/>
  <c r="E19" i="11" s="1"/>
  <c r="G5" i="28"/>
  <c r="CF7" i="27"/>
  <c r="I58" i="10"/>
  <c r="H58" i="10" s="1"/>
  <c r="CD7" i="27"/>
  <c r="I57" i="10"/>
  <c r="H57" i="10" s="1"/>
  <c r="CB7" i="27"/>
  <c r="I56" i="10"/>
  <c r="H56" i="10" s="1"/>
  <c r="BZ7" i="27"/>
  <c r="I55" i="10"/>
  <c r="H55" i="10" s="1"/>
  <c r="BX7" i="27"/>
  <c r="I54" i="10"/>
  <c r="H54" i="10" s="1"/>
  <c r="BT7" i="27"/>
  <c r="I52" i="10"/>
  <c r="H52" i="10" s="1"/>
  <c r="BR7" i="27"/>
  <c r="I51" i="10"/>
  <c r="H51" i="10" s="1"/>
  <c r="BP7" i="27"/>
  <c r="I50" i="10"/>
  <c r="H50" i="10" s="1"/>
  <c r="BN7" i="27"/>
  <c r="I49" i="10"/>
  <c r="H49" i="10" s="1"/>
  <c r="BL7" i="27"/>
  <c r="I48" i="10"/>
  <c r="H48" i="10" s="1"/>
  <c r="BJ7" i="27"/>
  <c r="I47" i="10"/>
  <c r="H47" i="10" s="1"/>
  <c r="BH7" i="27"/>
  <c r="I46" i="10"/>
  <c r="H46" i="10" s="1"/>
  <c r="BF7" i="27"/>
  <c r="I45" i="10"/>
  <c r="H45" i="10" s="1"/>
  <c r="BD7" i="27"/>
  <c r="I44" i="10"/>
  <c r="H44" i="10" s="1"/>
  <c r="AZ7" i="27"/>
  <c r="I42" i="10"/>
  <c r="H42" i="10" s="1"/>
  <c r="AX7" i="27"/>
  <c r="I41" i="10"/>
  <c r="H41" i="10" s="1"/>
  <c r="AV7" i="27"/>
  <c r="I40" i="10"/>
  <c r="H40" i="10" s="1"/>
  <c r="AT7" i="27"/>
  <c r="I39" i="10"/>
  <c r="H39" i="10" s="1"/>
  <c r="AR7" i="27"/>
  <c r="I38" i="10"/>
  <c r="H38" i="10" s="1"/>
  <c r="AP7" i="27"/>
  <c r="I37" i="10"/>
  <c r="H37" i="10" s="1"/>
  <c r="AN7" i="27"/>
  <c r="I36" i="10"/>
  <c r="H36" i="10" s="1"/>
  <c r="AL7" i="27"/>
  <c r="I35" i="10"/>
  <c r="H35" i="10" s="1"/>
  <c r="AH7" i="27"/>
  <c r="I33" i="10"/>
  <c r="H33" i="10" s="1"/>
  <c r="AF7" i="27"/>
  <c r="I32" i="10"/>
  <c r="H32" i="10" s="1"/>
  <c r="AD7" i="27"/>
  <c r="I31" i="10"/>
  <c r="H31" i="10" s="1"/>
  <c r="AB7" i="27"/>
  <c r="I30" i="10"/>
  <c r="H30" i="10" s="1"/>
  <c r="Z7" i="27"/>
  <c r="I29" i="10"/>
  <c r="H29" i="10" s="1"/>
  <c r="X7" i="27"/>
  <c r="I28" i="10"/>
  <c r="H28" i="10" s="1"/>
  <c r="T7" i="27"/>
  <c r="I26" i="10"/>
  <c r="H26" i="10" s="1"/>
  <c r="D53" i="10"/>
  <c r="BV7" i="27" s="1"/>
  <c r="BV22" i="27"/>
  <c r="BW22" i="27" s="1"/>
  <c r="D34" i="10"/>
  <c r="AJ7" i="27" s="1"/>
  <c r="F24" i="10"/>
  <c r="V22" i="27"/>
  <c r="W22" i="27" s="1"/>
  <c r="G59" i="10"/>
  <c r="I25" i="10"/>
  <c r="H25" i="10" s="1"/>
  <c r="R7" i="27"/>
  <c r="D7" i="27"/>
  <c r="D15" i="27"/>
  <c r="B7" i="30"/>
  <c r="F16" i="12"/>
  <c r="F13" i="29" s="1"/>
  <c r="C13" i="29"/>
  <c r="D22" i="10"/>
  <c r="D43" i="10"/>
  <c r="BB7" i="27" s="1"/>
  <c r="D27" i="10"/>
  <c r="V7" i="27" s="1"/>
  <c r="E24" i="10"/>
  <c r="A58" i="12" l="1"/>
  <c r="A57" i="12"/>
  <c r="E47" i="11"/>
  <c r="H73" i="10"/>
  <c r="A73" i="10" s="1"/>
  <c r="D24" i="10"/>
  <c r="D59" i="10" s="1"/>
  <c r="CH7" i="27" s="1"/>
  <c r="E59" i="10"/>
  <c r="P15" i="27"/>
  <c r="Q15" i="27" s="1"/>
  <c r="P22" i="27"/>
  <c r="Q22" i="27" s="1"/>
  <c r="F59" i="10"/>
  <c r="CH30" i="27"/>
  <c r="G61" i="10"/>
  <c r="CI30" i="27" s="1"/>
  <c r="AA15" i="27"/>
  <c r="BY15" i="27"/>
  <c r="AU15" i="27"/>
  <c r="CA15" i="27"/>
  <c r="BO15" i="27"/>
  <c r="BA15" i="27"/>
  <c r="AO15" i="27"/>
  <c r="BU15" i="27"/>
  <c r="AQ15" i="27"/>
  <c r="AK15" i="27"/>
  <c r="W15" i="27"/>
  <c r="BC15" i="27"/>
  <c r="S15" i="27"/>
  <c r="CE15" i="27"/>
  <c r="BQ15" i="27"/>
  <c r="AW15" i="27"/>
  <c r="CC15" i="27"/>
  <c r="BG15" i="27"/>
  <c r="AS15" i="27"/>
  <c r="AE15" i="27"/>
  <c r="BK15" i="27"/>
  <c r="AI15" i="27"/>
  <c r="U15" i="27"/>
  <c r="CG15" i="27"/>
  <c r="Y15" i="27"/>
  <c r="BE15" i="27"/>
  <c r="BW15" i="27"/>
  <c r="BI15" i="27"/>
  <c r="AM15" i="27"/>
  <c r="BS15" i="27"/>
  <c r="AY15" i="27"/>
  <c r="AC15" i="27"/>
  <c r="AG15" i="27"/>
  <c r="BM15" i="27"/>
  <c r="N7" i="27"/>
  <c r="D5" i="31"/>
  <c r="A47" i="11" l="1"/>
  <c r="A48" i="11"/>
  <c r="A74" i="10"/>
  <c r="I7" i="27"/>
  <c r="G7" i="27"/>
  <c r="M7" i="27"/>
  <c r="K7" i="27"/>
  <c r="E7" i="27"/>
  <c r="P7" i="27"/>
  <c r="Q7" i="27" s="1"/>
  <c r="CH15" i="27"/>
  <c r="E61" i="10"/>
  <c r="CI15" i="27" s="1"/>
  <c r="CH22" i="27"/>
  <c r="F61" i="10"/>
  <c r="CI22" i="27" s="1"/>
  <c r="D60" i="10"/>
  <c r="CJ7" i="27" s="1"/>
  <c r="D61" i="10"/>
  <c r="C5" i="31" s="1"/>
  <c r="AI7" i="27"/>
  <c r="AC7" i="27"/>
  <c r="CG7" i="27"/>
  <c r="AU7" i="27"/>
  <c r="CA7" i="27"/>
  <c r="BW7" i="27"/>
  <c r="BA7" i="27"/>
  <c r="AW7" i="27"/>
  <c r="CC7" i="27"/>
  <c r="AY7" i="27"/>
  <c r="AS7" i="27"/>
  <c r="W7" i="27"/>
  <c r="BC7" i="27"/>
  <c r="AA7" i="27"/>
  <c r="BY7" i="27"/>
  <c r="Y7" i="27"/>
  <c r="BE7" i="27"/>
  <c r="BO7" i="27"/>
  <c r="BI7" i="27"/>
  <c r="AE7" i="27"/>
  <c r="BK7" i="27"/>
  <c r="AQ7" i="27"/>
  <c r="U7" i="27"/>
  <c r="AG7" i="27"/>
  <c r="BM7" i="27"/>
  <c r="S7" i="27"/>
  <c r="CE7" i="27"/>
  <c r="BQ7" i="27"/>
  <c r="AM7" i="27"/>
  <c r="BS7" i="27"/>
  <c r="BG7" i="27"/>
  <c r="AK7" i="27"/>
  <c r="AO7" i="27"/>
  <c r="BU7" i="27"/>
  <c r="CI7" i="27" l="1"/>
</calcChain>
</file>

<file path=xl/comments1.xml><?xml version="1.0" encoding="utf-8"?>
<comments xmlns="http://schemas.openxmlformats.org/spreadsheetml/2006/main">
  <authors>
    <author>Kulik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04"/>
          </rPr>
          <t xml:space="preserve">
ОБЯЗАТЕЛЬНО: наименование  организации начинать строго с географического признака, например Московская городская, Томская областная, Удмуртская республиканская  и т.д. </t>
        </r>
      </text>
    </comment>
  </commentList>
</comments>
</file>

<file path=xl/sharedStrings.xml><?xml version="1.0" encoding="utf-8"?>
<sst xmlns="http://schemas.openxmlformats.org/spreadsheetml/2006/main" count="974" uniqueCount="304">
  <si>
    <t>Прочие</t>
  </si>
  <si>
    <t>Код строки</t>
  </si>
  <si>
    <t>х</t>
  </si>
  <si>
    <t>Наименование статей</t>
  </si>
  <si>
    <t>Главный бухгалтер</t>
  </si>
  <si>
    <t>организации Профсоюза</t>
  </si>
  <si>
    <t>ОБЩЕРОССИЙСКИЙ ПРОФСОЮЗ ОБРАЗОВАНИЯ</t>
  </si>
  <si>
    <t>Доходы</t>
  </si>
  <si>
    <t>1.</t>
  </si>
  <si>
    <t>2.</t>
  </si>
  <si>
    <t>3.</t>
  </si>
  <si>
    <t>Расходы</t>
  </si>
  <si>
    <t>Целевые мероприятия</t>
  </si>
  <si>
    <t>1.1.</t>
  </si>
  <si>
    <t>Информационно-пропагандистская работа</t>
  </si>
  <si>
    <t>1.2.</t>
  </si>
  <si>
    <t>Подготовка и обучение профсоюзных кадров и актива</t>
  </si>
  <si>
    <t>1.3.</t>
  </si>
  <si>
    <t>Работа с молодежью</t>
  </si>
  <si>
    <t>1.4.</t>
  </si>
  <si>
    <t>1.5.</t>
  </si>
  <si>
    <t>Культурно-массовые мероприятия</t>
  </si>
  <si>
    <t>1.6.</t>
  </si>
  <si>
    <t>1.7.</t>
  </si>
  <si>
    <t>Материальная помощь членам Профсоюза</t>
  </si>
  <si>
    <t>4.</t>
  </si>
  <si>
    <t>Премирование профактива</t>
  </si>
  <si>
    <t>5.</t>
  </si>
  <si>
    <t>6.</t>
  </si>
  <si>
    <t>6.1.</t>
  </si>
  <si>
    <t>Оплата труда с начислениями</t>
  </si>
  <si>
    <t>6.2.</t>
  </si>
  <si>
    <t>Выплаты, не связанные с оплатой труда</t>
  </si>
  <si>
    <t>Содержание помещений, зданий, автомобильного транспорта и иного имущества (кроме ремонта)</t>
  </si>
  <si>
    <t>Ремонт основных средств</t>
  </si>
  <si>
    <t>Приобретение основных средств</t>
  </si>
  <si>
    <t>Хозяйственные  расходы</t>
  </si>
  <si>
    <t>7.</t>
  </si>
  <si>
    <t>Кредитно-потребительские  кооперативы</t>
  </si>
  <si>
    <t>6.3.</t>
  </si>
  <si>
    <t>6.4.</t>
  </si>
  <si>
    <t>ФИО</t>
  </si>
  <si>
    <t>дата</t>
  </si>
  <si>
    <t>приложение №1</t>
  </si>
  <si>
    <t>к отчету 1-ПБ</t>
  </si>
  <si>
    <t>тыс. руб.</t>
  </si>
  <si>
    <t>Сумма</t>
  </si>
  <si>
    <t>Пожертвования</t>
  </si>
  <si>
    <t>Гранты</t>
  </si>
  <si>
    <t>ИТОГО:</t>
  </si>
  <si>
    <t>Сведения о распределении членских профсоюзных взносов</t>
  </si>
  <si>
    <t xml:space="preserve"> за</t>
  </si>
  <si>
    <t>Всего</t>
  </si>
  <si>
    <t>Х</t>
  </si>
  <si>
    <t>сумма</t>
  </si>
  <si>
    <t>авизо №</t>
  </si>
  <si>
    <t>итого</t>
  </si>
  <si>
    <t>приложение № 3</t>
  </si>
  <si>
    <t xml:space="preserve">Всего расходов </t>
  </si>
  <si>
    <t xml:space="preserve">Всего доходов </t>
  </si>
  <si>
    <t>Общероссийский Профсоюз образования (ЦС)</t>
  </si>
  <si>
    <t xml:space="preserve">стр.2 </t>
  </si>
  <si>
    <t>Председатель региональной (межрегиональной)</t>
  </si>
  <si>
    <t>Региональная (межрегиональная) организация Профсоюза:</t>
  </si>
  <si>
    <t>№ п/п</t>
  </si>
  <si>
    <t>Иные поступления на уставную деятельность</t>
  </si>
  <si>
    <t>Членские профсоюзные взносы свыше 1%</t>
  </si>
  <si>
    <t>Спортивные мероприятия</t>
  </si>
  <si>
    <t xml:space="preserve">Социальная и благотворительная помощь                        </t>
  </si>
  <si>
    <t xml:space="preserve">1.8. </t>
  </si>
  <si>
    <t>1.8.1.</t>
  </si>
  <si>
    <t>1.8.2.</t>
  </si>
  <si>
    <t>1.8.3.</t>
  </si>
  <si>
    <t>1.8.4.</t>
  </si>
  <si>
    <t>Оздоровление и отдых</t>
  </si>
  <si>
    <t>Прочие расходы</t>
  </si>
  <si>
    <t>Работники</t>
  </si>
  <si>
    <t>8</t>
  </si>
  <si>
    <t xml:space="preserve">Расшифровка статьи доходов «Иные поступления на уставную деятельность» </t>
  </si>
  <si>
    <t>приложение №2</t>
  </si>
  <si>
    <t>%, начисленный банком на остаток средств</t>
  </si>
  <si>
    <t>%  от выданных займов</t>
  </si>
  <si>
    <t>Доходы от аренды и субаренды</t>
  </si>
  <si>
    <t>Агентское вознаграждение</t>
  </si>
  <si>
    <t>% расход / доход</t>
  </si>
  <si>
    <t>%  от депозитных средств</t>
  </si>
  <si>
    <t>Иные организации</t>
  </si>
  <si>
    <t>Ассоциации Профсоюзов</t>
  </si>
  <si>
    <t>Командировки и деловые поездки</t>
  </si>
  <si>
    <t>Добровольное медицинское страхование</t>
  </si>
  <si>
    <t>Проведение внутрисоюзных, территориальных и профессиональных  конкурсов</t>
  </si>
  <si>
    <t>2</t>
  </si>
  <si>
    <t>3</t>
  </si>
  <si>
    <t>4</t>
  </si>
  <si>
    <t>5</t>
  </si>
  <si>
    <t>6</t>
  </si>
  <si>
    <t>7</t>
  </si>
  <si>
    <t>Пенсионное обеспечение членов Профсоюза (НПФ)</t>
  </si>
  <si>
    <t xml:space="preserve">справочно: </t>
  </si>
  <si>
    <t>стр.1</t>
  </si>
  <si>
    <t>68.1</t>
  </si>
  <si>
    <t>68.2</t>
  </si>
  <si>
    <t>68.3</t>
  </si>
  <si>
    <t>68.4</t>
  </si>
  <si>
    <t>№№
пп</t>
  </si>
  <si>
    <t>Код
строки</t>
  </si>
  <si>
    <t>(строка 40)</t>
  </si>
  <si>
    <t>(строка 30)</t>
  </si>
  <si>
    <t>30-2</t>
  </si>
  <si>
    <t>30-1</t>
  </si>
  <si>
    <t>30-3</t>
  </si>
  <si>
    <t>40-1</t>
  </si>
  <si>
    <t>40-2</t>
  </si>
  <si>
    <t>40-3</t>
  </si>
  <si>
    <t>40-4</t>
  </si>
  <si>
    <t>40-5</t>
  </si>
  <si>
    <t>40</t>
  </si>
  <si>
    <r>
      <t xml:space="preserve">Остаток задолженности на начало года  </t>
    </r>
    <r>
      <rPr>
        <b/>
        <sz val="9"/>
        <rFont val="Arial Cyr"/>
        <charset val="204"/>
      </rPr>
      <t>(тыс. руб.)</t>
    </r>
  </si>
  <si>
    <r>
      <t>Начислено взносов с начала года (всего)</t>
    </r>
    <r>
      <rPr>
        <b/>
        <sz val="9"/>
        <rFont val="Arial Cyr"/>
        <charset val="204"/>
      </rPr>
      <t xml:space="preserve">  (тыс. руб.)</t>
    </r>
  </si>
  <si>
    <r>
      <t>Перечислено с начала года</t>
    </r>
    <r>
      <rPr>
        <b/>
        <sz val="9"/>
        <rFont val="Arial Cyr"/>
        <charset val="204"/>
      </rPr>
      <t xml:space="preserve"> (тыс. руб.)</t>
    </r>
  </si>
  <si>
    <r>
      <t xml:space="preserve">Авизо </t>
    </r>
    <r>
      <rPr>
        <b/>
        <sz val="9"/>
        <rFont val="Arial Cyr"/>
        <charset val="204"/>
      </rPr>
      <t>(тыс. руб.)</t>
    </r>
  </si>
  <si>
    <r>
      <t>Перечислено за отчетный  период</t>
    </r>
    <r>
      <rPr>
        <b/>
        <sz val="10"/>
        <rFont val="Arial Cyr"/>
        <charset val="204"/>
      </rPr>
      <t xml:space="preserve"> (в рублях)</t>
    </r>
  </si>
  <si>
    <t>пл. пор. №</t>
  </si>
  <si>
    <r>
      <t>Фактически начислено членских профсоюзных взносов</t>
    </r>
    <r>
      <rPr>
        <b/>
        <sz val="10"/>
        <rFont val="Arial Cyr"/>
        <charset val="204"/>
      </rPr>
      <t xml:space="preserve"> (тыс. руб.)</t>
    </r>
  </si>
  <si>
    <r>
      <t xml:space="preserve">Остаток задолженности на конец отчетного периода </t>
    </r>
    <r>
      <rPr>
        <b/>
        <sz val="9"/>
        <rFont val="Arial Cyr"/>
        <charset val="204"/>
      </rPr>
      <t xml:space="preserve"> (тыс. руб.)</t>
    </r>
  </si>
  <si>
    <t>Расходы, связанные с организацией и обеспечением деятельности аппарата организации Профсоюза</t>
  </si>
  <si>
    <r>
      <t>Установленный процент отчисления членских профсоюзных взносов</t>
    </r>
    <r>
      <rPr>
        <b/>
        <sz val="10"/>
        <rFont val="Arial Cyr"/>
        <charset val="204"/>
      </rPr>
      <t xml:space="preserve"> (%)</t>
    </r>
  </si>
  <si>
    <t>1</t>
  </si>
  <si>
    <t>за счет членских взносов</t>
  </si>
  <si>
    <t>за счет иных поступлений</t>
  </si>
  <si>
    <t>всего</t>
  </si>
  <si>
    <t>Форма 1-ПБ</t>
  </si>
  <si>
    <t>Центральный Совет Профсоюза (начислено)</t>
  </si>
  <si>
    <t>Объединенные первичные организации</t>
  </si>
  <si>
    <t>Первичные организации работников</t>
  </si>
  <si>
    <t>Международная работа</t>
  </si>
  <si>
    <t>6.5.</t>
  </si>
  <si>
    <t>6.6.</t>
  </si>
  <si>
    <t>6.7.</t>
  </si>
  <si>
    <t>6.8.</t>
  </si>
  <si>
    <t>8.</t>
  </si>
  <si>
    <t>Обучающиеся</t>
  </si>
  <si>
    <t>Первичные организации обучающихся</t>
  </si>
  <si>
    <t>30-4</t>
  </si>
  <si>
    <t>сводный финансовый отчет о</t>
  </si>
  <si>
    <t>Услуги банка</t>
  </si>
  <si>
    <t>Остаток средств на конец отчетного года</t>
  </si>
  <si>
    <t>Остаток  средств на начало отчетного года</t>
  </si>
  <si>
    <t>Проведение конференций, комитетов, президиумов, совещаний</t>
  </si>
  <si>
    <t>Отчисления  членских профсоюзных взносов</t>
  </si>
  <si>
    <t>Инновационная деятельность Профсоюза</t>
  </si>
  <si>
    <t xml:space="preserve">Прибыль от приносящей доход деятельности </t>
  </si>
  <si>
    <t>за счет прибыли от приносящей доход деятельности</t>
  </si>
  <si>
    <t>Расшифровка статьи доходов «Прибыль от приносящей доход деятельности»</t>
  </si>
  <si>
    <r>
      <t>Фактический процент отчисления членских профсоюзных взносов</t>
    </r>
    <r>
      <rPr>
        <b/>
        <sz val="10"/>
        <rFont val="Arial Cyr"/>
        <charset val="204"/>
      </rPr>
      <t xml:space="preserve"> (%)</t>
    </r>
  </si>
  <si>
    <t>Поступления от ЦС</t>
  </si>
  <si>
    <t>Поступления от ТООП</t>
  </si>
  <si>
    <t>30-5</t>
  </si>
  <si>
    <t>2.1.</t>
  </si>
  <si>
    <t>2.2.</t>
  </si>
  <si>
    <t>3.1.</t>
  </si>
  <si>
    <t>3.2.</t>
  </si>
  <si>
    <t>приложение № 4</t>
  </si>
  <si>
    <t>9.</t>
  </si>
  <si>
    <r>
      <t xml:space="preserve">Членские профсоюзные взносы в распоряжении первичной профсоюзной организации </t>
    </r>
    <r>
      <rPr>
        <b/>
        <sz val="9"/>
        <rFont val="Arial Cyr"/>
        <charset val="204"/>
      </rPr>
      <t>ВУЗов, (остается) (тыс. руб.)</t>
    </r>
  </si>
  <si>
    <t>8.1.</t>
  </si>
  <si>
    <t>8.2.</t>
  </si>
  <si>
    <t>8.3.</t>
  </si>
  <si>
    <t>8.4.</t>
  </si>
  <si>
    <t>1.3.1.</t>
  </si>
  <si>
    <t xml:space="preserve">Членские профсоюзные взносы всего                                         </t>
  </si>
  <si>
    <t xml:space="preserve">Членские профсоюзные взносы 1%                                   </t>
  </si>
  <si>
    <t>1.3.2.</t>
  </si>
  <si>
    <t>63.1</t>
  </si>
  <si>
    <t>63.2</t>
  </si>
  <si>
    <r>
      <t xml:space="preserve">Количество членов Профсоюза в первичных профсоюзных организациях </t>
    </r>
    <r>
      <rPr>
        <b/>
        <sz val="9"/>
        <rFont val="Arial Cyr"/>
        <charset val="204"/>
      </rPr>
      <t>ВУЗов</t>
    </r>
    <r>
      <rPr>
        <sz val="9"/>
        <rFont val="Arial Cyr"/>
        <charset val="204"/>
      </rPr>
      <t xml:space="preserve"> </t>
    </r>
    <r>
      <rPr>
        <b/>
        <sz val="9"/>
        <rFont val="Arial Cyr"/>
        <charset val="204"/>
      </rPr>
      <t>(чел.)</t>
    </r>
  </si>
  <si>
    <r>
      <t xml:space="preserve">Членские профсоюзные взносы первичных профсоюзных организаций </t>
    </r>
    <r>
      <rPr>
        <b/>
        <sz val="9"/>
        <rFont val="Arial Cyr"/>
        <charset val="204"/>
      </rPr>
      <t>ВУЗов, всего  (тыс. руб.)</t>
    </r>
  </si>
  <si>
    <r>
      <t xml:space="preserve">Членские профсоюзные взносы первичных профсоюзных организаций </t>
    </r>
    <r>
      <rPr>
        <b/>
        <sz val="9"/>
        <rFont val="Arial Cyr"/>
        <charset val="204"/>
      </rPr>
      <t>ВУЗов, 1%  (тыс. руб.)</t>
    </r>
  </si>
  <si>
    <t>Мероприятия для студентов</t>
  </si>
  <si>
    <t>Мероприятия для молодых педагогов</t>
  </si>
  <si>
    <t>доходах и расходах организаций Профсоюза</t>
  </si>
  <si>
    <t>30-6</t>
  </si>
  <si>
    <t>30-7</t>
  </si>
  <si>
    <t>30-8</t>
  </si>
  <si>
    <t>40-6</t>
  </si>
  <si>
    <t>40-7</t>
  </si>
  <si>
    <t>40-8</t>
  </si>
  <si>
    <r>
      <t xml:space="preserve">Членские профсоюзные взносы, перечисленные в Региональную (межрегиональную) организацию                     </t>
    </r>
    <r>
      <rPr>
        <b/>
        <sz val="9"/>
        <rFont val="Arial Cyr"/>
        <charset val="204"/>
      </rPr>
      <t>(тыс. руб.)</t>
    </r>
  </si>
  <si>
    <t>Территориальные общественные объединения Профсоюзов (ТООП)</t>
  </si>
  <si>
    <t>Поступления по коллективным договорам (соглашениям)</t>
  </si>
  <si>
    <t>Территориальные, первичные организации Профсоюза</t>
  </si>
  <si>
    <t>Региональные (межрегиональные) организации</t>
  </si>
  <si>
    <t>Территориальные общественные объединения Профсоюзов</t>
  </si>
  <si>
    <r>
      <t xml:space="preserve">Количество членов Профсоюза в первичных профсоюзных организациях </t>
    </r>
    <r>
      <rPr>
        <b/>
        <sz val="9"/>
        <rFont val="Arial Cyr"/>
        <charset val="204"/>
      </rPr>
      <t>ПОО (СПО) (чел.)</t>
    </r>
  </si>
  <si>
    <r>
      <t xml:space="preserve">Членские профсоюзные взносы в распоряжении первичной профсоюзной организации </t>
    </r>
    <r>
      <rPr>
        <b/>
        <sz val="9"/>
        <rFont val="Arial Cyr"/>
        <charset val="204"/>
      </rPr>
      <t>ПОО (СПО), (остается)  (тыс. руб.)</t>
    </r>
  </si>
  <si>
    <r>
      <t xml:space="preserve">Членские профсоюзные взносы первичных профсоюзных организаций </t>
    </r>
    <r>
      <rPr>
        <b/>
        <sz val="9"/>
        <rFont val="Arial Cyr"/>
        <charset val="204"/>
      </rPr>
      <t>ПОО (СПО), (тыс. руб.)</t>
    </r>
  </si>
  <si>
    <t xml:space="preserve">Приложение № 1 к постановлению Исполнительного комитета Профсоюза от 8 июня 2021 года №7-8           </t>
  </si>
  <si>
    <r>
      <t xml:space="preserve">2021 год                                                                             </t>
    </r>
    <r>
      <rPr>
        <b/>
        <sz val="10"/>
        <rFont val="Arial Narrow"/>
        <family val="2"/>
        <charset val="204"/>
      </rPr>
      <t xml:space="preserve"> </t>
    </r>
    <r>
      <rPr>
        <b/>
        <sz val="10"/>
        <color indexed="10"/>
        <rFont val="Arial Narrow"/>
        <family val="2"/>
        <charset val="204"/>
      </rPr>
      <t>(тыс. рублей)</t>
    </r>
  </si>
  <si>
    <t>в 2021 году</t>
  </si>
  <si>
    <t>2021 год</t>
  </si>
  <si>
    <r>
      <t xml:space="preserve">Перечислена задолженность за отчетный год, стр. 7                  </t>
    </r>
    <r>
      <rPr>
        <b/>
        <sz val="9"/>
        <rFont val="Arial Cyr"/>
        <charset val="204"/>
      </rPr>
      <t>(в рублях)</t>
    </r>
  </si>
  <si>
    <t>Детализация распределения валового сбора членских профсоюзных взносов в первичных профсоюзных организациях ВУЗов и ПОО                  в 2021 году</t>
  </si>
  <si>
    <t>Свод ВСЕГО</t>
  </si>
  <si>
    <t>1.8.</t>
  </si>
  <si>
    <t>Региональная (межрегиональная) организация Профсоюза</t>
  </si>
  <si>
    <t>Остаток средств начало отчетного года</t>
  </si>
  <si>
    <t>% Целевые мероприятия</t>
  </si>
  <si>
    <t>% Информационно-пропагандистская работа</t>
  </si>
  <si>
    <t>% Подготовка и обучение профсоюзных кадров и актива</t>
  </si>
  <si>
    <t>%  Работа с молодежью</t>
  </si>
  <si>
    <t>% Проведение конференций, комитетов, президиумов, совещаний</t>
  </si>
  <si>
    <t>% Культурно-массовые мероприятия</t>
  </si>
  <si>
    <t>% Спортивные мероприятия</t>
  </si>
  <si>
    <t>% Проведение внутрисоюзных, территориальных и профессиональных  конкурсов</t>
  </si>
  <si>
    <t>% Инновационная деятельность Профсоюза</t>
  </si>
  <si>
    <t>% Пенсионное обеспечение членов Профсоюза (НПФ)</t>
  </si>
  <si>
    <t>% Кредитно-потребительские  кооперативы</t>
  </si>
  <si>
    <t>% Оздоровление и отдых</t>
  </si>
  <si>
    <t>% Добровольное медицинское страхование</t>
  </si>
  <si>
    <t>Социальная и благотворительная помощь</t>
  </si>
  <si>
    <t>% Социальная и благотворительная помощь</t>
  </si>
  <si>
    <t>% Материальная помощь членам Профсоюза</t>
  </si>
  <si>
    <t>% Премирование профактива</t>
  </si>
  <si>
    <t>% Международная работа</t>
  </si>
  <si>
    <t>Расходы связанные с организацией и обеспечением деятельности аппарата организации Профсоюза</t>
  </si>
  <si>
    <t>% Расходы связанные с организацией и обеспечением деятельности аппарата организации Профсоюза</t>
  </si>
  <si>
    <t>% Оплата труда с начислениями</t>
  </si>
  <si>
    <t>% Выплаты, не связанные с оплатой труда</t>
  </si>
  <si>
    <t xml:space="preserve"> Командировки и деловые поездки</t>
  </si>
  <si>
    <t>%  Командировки и деловые поездки</t>
  </si>
  <si>
    <t>% Содержание помещений, зданий, автомобильного транспорта и иного имущества (кроме ремонта)</t>
  </si>
  <si>
    <t>% Ремонт основных средств</t>
  </si>
  <si>
    <t>% Приобретение основных средств</t>
  </si>
  <si>
    <t>% Хозяйственные  расходы</t>
  </si>
  <si>
    <t>% Услуги банка</t>
  </si>
  <si>
    <t>% Прочие</t>
  </si>
  <si>
    <t>% Отчисления  членских профсоюзных взносов</t>
  </si>
  <si>
    <t>% Центральный Совет Профсоюза (начислено)</t>
  </si>
  <si>
    <t>% Ассоциации Профсоюзов</t>
  </si>
  <si>
    <t>% Иные организации</t>
  </si>
  <si>
    <t>% Прочие расходы</t>
  </si>
  <si>
    <t>% расход/доход</t>
  </si>
  <si>
    <t>Остаток средств на конец отчетного периода</t>
  </si>
  <si>
    <t>Свод за счет членских взносов</t>
  </si>
  <si>
    <t>Свод за счет иных поступлений</t>
  </si>
  <si>
    <t>Свод за счет прибыли от приносящей доход деятельности</t>
  </si>
  <si>
    <t>территория</t>
  </si>
  <si>
    <t>ИТОГО   НАЧИСЛЕНИЙ</t>
  </si>
  <si>
    <t>ИТОГО   НАЧИСЛЕНИЙ  %</t>
  </si>
  <si>
    <t>Установленный % отчисления членских профсоюзных взносов</t>
  </si>
  <si>
    <t>Фактический % отчисления членских профсоюзных взносов</t>
  </si>
  <si>
    <t>Фактически начислено членских профсоюзных взносов          (тыс. руб.)</t>
  </si>
  <si>
    <t>Остаток задолженности на начало года  (тыс. руб.)</t>
  </si>
  <si>
    <t>Начислено взносов с начала года (всего)         (тыс. руб.)</t>
  </si>
  <si>
    <t>Перечислено с начала года (тыс. руб.)</t>
  </si>
  <si>
    <t>Авизо              (тыс. руб.)</t>
  </si>
  <si>
    <t>Остаток задолженности на конец отчетного периода             (тыс. руб.)</t>
  </si>
  <si>
    <t>расчет</t>
  </si>
  <si>
    <t>Для формирования промежуточного рейтинга</t>
  </si>
  <si>
    <t>организация</t>
  </si>
  <si>
    <t>установленный процент отчисления профвзносов на уровень региональной организации</t>
  </si>
  <si>
    <t>%    доходы/расходы</t>
  </si>
  <si>
    <t>%    привлеченных средств</t>
  </si>
  <si>
    <t>1ПБ</t>
  </si>
  <si>
    <t>приложение 3</t>
  </si>
  <si>
    <t xml:space="preserve">Членские профсоюзные взносы 1% </t>
  </si>
  <si>
    <t xml:space="preserve">Членские профсоюзные взносы                                           </t>
  </si>
  <si>
    <t>% Мероприятия для студентов</t>
  </si>
  <si>
    <t>% Мероприятия для молодых педагогов</t>
  </si>
  <si>
    <t>% Территориальные общественные объединения Профсоюзов (ТООП)</t>
  </si>
  <si>
    <t xml:space="preserve">Членские профсоюзные взносы 1%                                  </t>
  </si>
  <si>
    <t>Членские профсоюзные взносы 1%   2021 год</t>
  </si>
  <si>
    <t>Членские профсоюзные взносы свыше 1%   2021 год</t>
  </si>
  <si>
    <t>Иные поступления на уставную деятельность   2021 год</t>
  </si>
  <si>
    <t xml:space="preserve">Членские профсоюзные взносы   2021 год                                  </t>
  </si>
  <si>
    <t>Прибыль от приносящей доход деятельности   2021 год</t>
  </si>
  <si>
    <t xml:space="preserve">Прибыль от приносящей доход деятельности   2021 год  % </t>
  </si>
  <si>
    <t>Иные поступления на уставную деятельность   2021 год %</t>
  </si>
  <si>
    <t>Членские профсоюзные взносы   2021 год    %</t>
  </si>
  <si>
    <t>Членские профсоюзные взносы 1%   2021 год  %</t>
  </si>
  <si>
    <t>Членские профсоюзные взносы свыше 1%   2021 год  %</t>
  </si>
  <si>
    <t>Членские профсоюзные взносы первичных профсоюзных организаций ВУЗов, 1%   (тыс. руб.)</t>
  </si>
  <si>
    <t>Членские профсоюзные взносы первичных профсоюзных организаций ВУЗов, всего   (тыс. руб.)</t>
  </si>
  <si>
    <t>Членские профсоюзные взносы перечисленные в Региональную (межрегиональную) организацию  (тыс. руб.)</t>
  </si>
  <si>
    <t>Членские профсоюзные взносы в распоряжении первичной профсоюзной организации ВУЗов, (остается) (тыс. руб.)</t>
  </si>
  <si>
    <t>Количество членов Профсоюза в первичных профсоюзных организациях ВУЗов (чел.)</t>
  </si>
  <si>
    <t>ОБЪЕДИНЕННЫЕ</t>
  </si>
  <si>
    <t>РАБОТНИКИ (без объед)</t>
  </si>
  <si>
    <t>СТУДЕНТЫ          (без объед)</t>
  </si>
  <si>
    <t>ВСЕГО</t>
  </si>
  <si>
    <t>взносы всего от объединенных</t>
  </si>
  <si>
    <t>взносы работников от объединенных</t>
  </si>
  <si>
    <t xml:space="preserve">  взносы обучающихся от объединенных</t>
  </si>
  <si>
    <t>Вузы    2021 год</t>
  </si>
  <si>
    <t>ПОО    2021 год</t>
  </si>
  <si>
    <t>Членские профсоюзные взносы первичных профсоюзных организаций ПОО (СПО), (тыс. руб.)</t>
  </si>
  <si>
    <t>Членские профсоюзные взносы, перечисленные в Региональную (межрегиональную) организацию (тыс. руб.) от ПОО (СПО)</t>
  </si>
  <si>
    <t>Членские профсоюзные взносы в распоряжении первичной профсоюзной организации ПОО (СПО), (остается)       (тыс. руб.)</t>
  </si>
  <si>
    <t>Количество членов Профсоюза в первичных профсоюзных организациях ПОО (СПО) (чел.)</t>
  </si>
  <si>
    <t>Обучающихся из  объединенных</t>
  </si>
  <si>
    <t>Всего обучающихся</t>
  </si>
  <si>
    <t>Приложение 4 свыше 1% обучающихся</t>
  </si>
  <si>
    <t>Приложение 4 свыше 1% обучающихся из объедин.</t>
  </si>
  <si>
    <t>Приложение 4 свыше 1% обучающихся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</si>
</sst>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%"/>
    <numFmt numFmtId="165" formatCode="0.000"/>
    <numFmt numFmtId="166" formatCode="#,##0.00&quot;р.&quot;"/>
    <numFmt numFmtId="167" formatCode="#,##0.0_ ;\-#,##0.0\ "/>
    <numFmt numFmtId="168" formatCode="#,##0.0_ ;[Red]\-#,##0.0\ "/>
    <numFmt numFmtId="169" formatCode="#,##0.000"/>
    <numFmt numFmtId="170" formatCode="#,##0.0"/>
  </numFmts>
  <fonts count="65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u/>
      <sz val="10"/>
      <color indexed="12"/>
      <name val="Arial Cyr"/>
      <charset val="204"/>
    </font>
    <font>
      <b/>
      <sz val="12"/>
      <name val="Arial Narrow"/>
      <family val="2"/>
      <charset val="204"/>
    </font>
    <font>
      <b/>
      <sz val="10"/>
      <name val="Arial Narrow"/>
      <family val="2"/>
      <charset val="204"/>
    </font>
    <font>
      <b/>
      <sz val="10"/>
      <color indexed="10"/>
      <name val="Arial Narrow"/>
      <family val="2"/>
      <charset val="204"/>
    </font>
    <font>
      <b/>
      <sz val="14"/>
      <name val="Arial Narrow"/>
      <family val="2"/>
      <charset val="204"/>
    </font>
    <font>
      <sz val="12"/>
      <name val="Arial Narrow"/>
      <family val="2"/>
      <charset val="204"/>
    </font>
    <font>
      <sz val="10"/>
      <name val="Arial Narrow"/>
      <family val="2"/>
      <charset val="204"/>
    </font>
    <font>
      <sz val="8"/>
      <name val="Arial Narrow"/>
      <family val="2"/>
      <charset val="204"/>
    </font>
    <font>
      <sz val="10"/>
      <name val="Arial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1"/>
      <name val="Arial Cyr"/>
      <charset val="204"/>
    </font>
    <font>
      <sz val="9"/>
      <name val="Arial Cyr"/>
      <charset val="204"/>
    </font>
    <font>
      <i/>
      <sz val="12"/>
      <name val="Times New Roman"/>
      <family val="1"/>
      <charset val="204"/>
    </font>
    <font>
      <b/>
      <sz val="12"/>
      <color indexed="62"/>
      <name val="Arial"/>
      <family val="2"/>
      <charset val="204"/>
    </font>
    <font>
      <b/>
      <sz val="14"/>
      <color indexed="62"/>
      <name val="Arial Narrow"/>
      <family val="2"/>
      <charset val="204"/>
    </font>
    <font>
      <sz val="10"/>
      <color indexed="10"/>
      <name val="Arial Cyr"/>
      <charset val="204"/>
    </font>
    <font>
      <sz val="10"/>
      <name val="Arial Cyr"/>
      <family val="2"/>
      <charset val="204"/>
    </font>
    <font>
      <b/>
      <sz val="11"/>
      <name val="Arial Cyr"/>
      <charset val="204"/>
    </font>
    <font>
      <b/>
      <sz val="9"/>
      <name val="Arial Cyr"/>
      <charset val="204"/>
    </font>
    <font>
      <b/>
      <sz val="13"/>
      <name val="Arial Narrow"/>
      <family val="2"/>
      <charset val="204"/>
    </font>
    <font>
      <u/>
      <sz val="10"/>
      <color indexed="12"/>
      <name val="Arial Narrow"/>
      <family val="2"/>
      <charset val="204"/>
    </font>
    <font>
      <b/>
      <i/>
      <u/>
      <sz val="10"/>
      <name val="Arial Narrow"/>
      <family val="2"/>
      <charset val="204"/>
    </font>
    <font>
      <sz val="13"/>
      <name val="Arial Narrow"/>
      <family val="2"/>
      <charset val="204"/>
    </font>
    <font>
      <sz val="10.5"/>
      <name val="Arial Narrow"/>
      <family val="2"/>
      <charset val="204"/>
    </font>
    <font>
      <b/>
      <u/>
      <sz val="10"/>
      <color indexed="10"/>
      <name val="Arial Cyr"/>
      <charset val="204"/>
    </font>
    <font>
      <sz val="11"/>
      <color indexed="10"/>
      <name val="Arial Cyr"/>
      <charset val="204"/>
    </font>
    <font>
      <i/>
      <sz val="11"/>
      <name val="Arial Narrow"/>
      <family val="2"/>
      <charset val="204"/>
    </font>
    <font>
      <b/>
      <sz val="12"/>
      <color rgb="FFFF0000"/>
      <name val="Arial Narrow"/>
      <family val="2"/>
      <charset val="204"/>
    </font>
    <font>
      <b/>
      <sz val="11"/>
      <color rgb="FFFF0000"/>
      <name val="Arial Narrow"/>
      <family val="2"/>
      <charset val="204"/>
    </font>
    <font>
      <sz val="11"/>
      <color rgb="FFFF0000"/>
      <name val="Times New Roman"/>
      <family val="1"/>
      <charset val="204"/>
    </font>
    <font>
      <b/>
      <sz val="9"/>
      <color theme="1"/>
      <name val="Arial Narrow"/>
      <family val="2"/>
      <charset val="204"/>
    </font>
    <font>
      <sz val="9"/>
      <color indexed="81"/>
      <name val="Tahoma"/>
      <family val="2"/>
      <charset val="204"/>
    </font>
    <font>
      <sz val="13"/>
      <name val="Arial Cyr"/>
      <charset val="204"/>
    </font>
    <font>
      <b/>
      <sz val="15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4"/>
      <color rgb="FFFF0000"/>
      <name val="Arial Cyr"/>
      <charset val="204"/>
    </font>
    <font>
      <sz val="10"/>
      <color rgb="FF008000"/>
      <name val="Arial Cyr"/>
      <charset val="204"/>
    </font>
    <font>
      <b/>
      <sz val="14"/>
      <color rgb="FF008000"/>
      <name val="Arial Cyr"/>
      <charset val="204"/>
    </font>
    <font>
      <sz val="10"/>
      <color rgb="FFFF0000"/>
      <name val="Arial Narrow"/>
      <family val="2"/>
      <charset val="204"/>
    </font>
    <font>
      <b/>
      <sz val="10"/>
      <color rgb="FFFF0000"/>
      <name val="Arial Narrow"/>
      <family val="2"/>
      <charset val="204"/>
    </font>
    <font>
      <b/>
      <sz val="14"/>
      <color rgb="FFFF0000"/>
      <name val="Arial Narrow"/>
      <family val="2"/>
      <charset val="204"/>
    </font>
    <font>
      <b/>
      <sz val="15"/>
      <color rgb="FF008000"/>
      <name val="Arial Narrow"/>
      <family val="2"/>
      <charset val="204"/>
    </font>
    <font>
      <sz val="11"/>
      <color rgb="FFFF0000"/>
      <name val="Arial Cyr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CFF9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2" fillId="0" borderId="0"/>
    <xf numFmtId="9" fontId="2" fillId="0" borderId="0" applyFont="0" applyFill="0" applyBorder="0" applyAlignment="0" applyProtection="0"/>
    <xf numFmtId="9" fontId="11" fillId="0" borderId="0" applyFill="0" applyBorder="0" applyAlignment="0" applyProtection="0"/>
  </cellStyleXfs>
  <cellXfs count="403">
    <xf numFmtId="0" fontId="0" fillId="0" borderId="0" xfId="0"/>
    <xf numFmtId="167" fontId="24" fillId="0" borderId="0" xfId="0" applyNumberFormat="1" applyFont="1" applyBorder="1" applyAlignment="1" applyProtection="1">
      <alignment horizontal="center" vertical="center" wrapText="1"/>
    </xf>
    <xf numFmtId="168" fontId="24" fillId="0" borderId="0" xfId="0" applyNumberFormat="1" applyFont="1" applyBorder="1" applyAlignment="1" applyProtection="1">
      <alignment horizontal="center" vertical="center" wrapText="1"/>
    </xf>
    <xf numFmtId="168" fontId="14" fillId="0" borderId="0" xfId="0" applyNumberFormat="1" applyFont="1" applyBorder="1" applyAlignment="1" applyProtection="1">
      <alignment horizontal="center" vertical="center" wrapText="1"/>
    </xf>
    <xf numFmtId="170" fontId="0" fillId="0" borderId="1" xfId="0" applyNumberFormat="1" applyFont="1" applyBorder="1" applyAlignment="1" applyProtection="1">
      <alignment horizontal="center" vertical="center" wrapText="1"/>
      <protection locked="0"/>
    </xf>
    <xf numFmtId="170" fontId="17" fillId="0" borderId="5" xfId="0" applyNumberFormat="1" applyFont="1" applyBorder="1" applyAlignment="1" applyProtection="1">
      <alignment horizontal="center" vertical="center" wrapText="1"/>
      <protection locked="0"/>
    </xf>
    <xf numFmtId="170" fontId="24" fillId="2" borderId="3" xfId="0" applyNumberFormat="1" applyFont="1" applyFill="1" applyBorder="1" applyAlignment="1" applyProtection="1">
      <alignment horizontal="center" vertical="center" wrapText="1"/>
    </xf>
    <xf numFmtId="170" fontId="24" fillId="0" borderId="3" xfId="0" applyNumberFormat="1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21" fillId="0" borderId="0" xfId="0" applyFont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vertical="center" wrapText="1"/>
    </xf>
    <xf numFmtId="0" fontId="34" fillId="0" borderId="4" xfId="0" applyFont="1" applyBorder="1" applyAlignment="1" applyProtection="1">
      <alignment horizontal="center" vertical="center" wrapText="1"/>
    </xf>
    <xf numFmtId="0" fontId="12" fillId="0" borderId="10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vertical="center" wrapText="1"/>
    </xf>
    <xf numFmtId="0" fontId="13" fillId="0" borderId="1" xfId="0" applyFont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vertical="center" wrapText="1"/>
    </xf>
    <xf numFmtId="0" fontId="12" fillId="0" borderId="19" xfId="0" applyFont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vertical="center" wrapText="1"/>
    </xf>
    <xf numFmtId="0" fontId="13" fillId="0" borderId="5" xfId="0" applyFont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2" fillId="0" borderId="1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vertical="center"/>
    </xf>
    <xf numFmtId="49" fontId="12" fillId="0" borderId="1" xfId="0" applyNumberFormat="1" applyFont="1" applyBorder="1" applyAlignment="1" applyProtection="1">
      <alignment horizontal="center" vertical="center"/>
    </xf>
    <xf numFmtId="49" fontId="12" fillId="0" borderId="1" xfId="0" applyNumberFormat="1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horizontal="right" vertical="center"/>
    </xf>
    <xf numFmtId="49" fontId="13" fillId="0" borderId="3" xfId="0" applyNumberFormat="1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left" vertical="center" wrapText="1"/>
    </xf>
    <xf numFmtId="49" fontId="0" fillId="0" borderId="1" xfId="0" applyNumberFormat="1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left" vertical="center" wrapText="1"/>
    </xf>
    <xf numFmtId="49" fontId="17" fillId="0" borderId="0" xfId="0" applyNumberFormat="1" applyFont="1" applyBorder="1" applyAlignment="1" applyProtection="1">
      <alignment horizontal="center" vertical="center" wrapText="1"/>
    </xf>
    <xf numFmtId="167" fontId="17" fillId="0" borderId="0" xfId="0" applyNumberFormat="1" applyFont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vertical="center" wrapText="1"/>
    </xf>
    <xf numFmtId="49" fontId="17" fillId="0" borderId="1" xfId="0" applyNumberFormat="1" applyFont="1" applyBorder="1" applyAlignment="1" applyProtection="1">
      <alignment horizontal="center" vertical="center" wrapText="1"/>
    </xf>
    <xf numFmtId="0" fontId="32" fillId="0" borderId="1" xfId="0" applyFont="1" applyBorder="1" applyAlignment="1" applyProtection="1">
      <alignment horizontal="center" vertical="center" wrapText="1"/>
    </xf>
    <xf numFmtId="0" fontId="32" fillId="0" borderId="0" xfId="0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22" fillId="0" borderId="0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/>
    </xf>
    <xf numFmtId="0" fontId="30" fillId="0" borderId="1" xfId="0" applyFont="1" applyBorder="1" applyAlignment="1" applyProtection="1">
      <alignment vertical="center" wrapText="1"/>
    </xf>
    <xf numFmtId="0" fontId="13" fillId="0" borderId="22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0" fontId="12" fillId="0" borderId="23" xfId="0" applyFont="1" applyBorder="1" applyAlignment="1" applyProtection="1">
      <alignment horizontal="center" vertical="center" wrapText="1"/>
    </xf>
    <xf numFmtId="0" fontId="12" fillId="0" borderId="4" xfId="0" applyFont="1" applyBorder="1" applyAlignment="1" applyProtection="1">
      <alignment vertical="center" wrapText="1"/>
    </xf>
    <xf numFmtId="0" fontId="35" fillId="0" borderId="26" xfId="0" applyFont="1" applyBorder="1" applyAlignment="1" applyProtection="1">
      <alignment horizontal="center" vertical="center" wrapText="1"/>
    </xf>
    <xf numFmtId="169" fontId="37" fillId="0" borderId="25" xfId="0" applyNumberFormat="1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2" fontId="12" fillId="0" borderId="1" xfId="0" applyNumberFormat="1" applyFont="1" applyBorder="1" applyAlignment="1" applyProtection="1">
      <alignment horizontal="center" vertical="center" wrapText="1"/>
    </xf>
    <xf numFmtId="16" fontId="12" fillId="0" borderId="1" xfId="0" applyNumberFormat="1" applyFont="1" applyBorder="1" applyAlignment="1" applyProtection="1">
      <alignment horizontal="center" vertical="center" wrapText="1"/>
    </xf>
    <xf numFmtId="0" fontId="12" fillId="0" borderId="1" xfId="0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right" vertical="center"/>
    </xf>
    <xf numFmtId="0" fontId="0" fillId="0" borderId="0" xfId="0" applyFont="1" applyFill="1" applyBorder="1" applyAlignment="1" applyProtection="1">
      <alignment vertical="center" wrapText="1"/>
    </xf>
    <xf numFmtId="169" fontId="37" fillId="0" borderId="25" xfId="0" applyNumberFormat="1" applyFont="1" applyFill="1" applyBorder="1" applyAlignment="1" applyProtection="1">
      <alignment horizontal="center" vertical="center" wrapText="1"/>
    </xf>
    <xf numFmtId="0" fontId="0" fillId="3" borderId="0" xfId="0" applyFont="1" applyFill="1" applyBorder="1" applyAlignment="1" applyProtection="1">
      <alignment vertical="center" wrapText="1"/>
    </xf>
    <xf numFmtId="0" fontId="37" fillId="3" borderId="25" xfId="0" applyFont="1" applyFill="1" applyBorder="1" applyAlignment="1" applyProtection="1">
      <alignment horizontal="center" vertical="center" wrapText="1"/>
    </xf>
    <xf numFmtId="0" fontId="37" fillId="3" borderId="21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</xf>
    <xf numFmtId="164" fontId="0" fillId="0" borderId="1" xfId="4" applyNumberFormat="1" applyFont="1" applyBorder="1" applyAlignment="1" applyProtection="1">
      <alignment horizontal="center" vertical="center" wrapText="1"/>
      <protection locked="0"/>
    </xf>
    <xf numFmtId="0" fontId="0" fillId="0" borderId="8" xfId="0" applyFont="1" applyBorder="1" applyAlignment="1" applyProtection="1">
      <alignment horizontal="center" vertical="center" wrapText="1"/>
    </xf>
    <xf numFmtId="164" fontId="0" fillId="0" borderId="8" xfId="4" applyNumberFormat="1" applyFont="1" applyBorder="1" applyAlignment="1" applyProtection="1">
      <alignment horizontal="center" vertical="center" wrapText="1"/>
      <protection locked="0"/>
    </xf>
    <xf numFmtId="0" fontId="24" fillId="0" borderId="29" xfId="0" applyFont="1" applyBorder="1" applyAlignment="1" applyProtection="1">
      <alignment horizontal="center" vertical="center" wrapText="1"/>
    </xf>
    <xf numFmtId="9" fontId="14" fillId="0" borderId="30" xfId="4" applyNumberFormat="1" applyFont="1" applyBorder="1" applyAlignment="1" applyProtection="1">
      <alignment horizontal="center" vertical="center" wrapText="1"/>
    </xf>
    <xf numFmtId="170" fontId="14" fillId="0" borderId="28" xfId="0" applyNumberFormat="1" applyFont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right" vertical="center"/>
    </xf>
    <xf numFmtId="0" fontId="25" fillId="0" borderId="0" xfId="0" applyFont="1" applyAlignment="1" applyProtection="1">
      <alignment horizontal="right"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</xf>
    <xf numFmtId="0" fontId="32" fillId="0" borderId="8" xfId="0" applyFont="1" applyBorder="1" applyAlignment="1" applyProtection="1">
      <alignment horizontal="center" vertical="center" wrapText="1"/>
    </xf>
    <xf numFmtId="0" fontId="32" fillId="0" borderId="16" xfId="0" applyFont="1" applyBorder="1" applyAlignment="1" applyProtection="1">
      <alignment horizontal="center" vertical="center" wrapText="1"/>
    </xf>
    <xf numFmtId="170" fontId="0" fillId="0" borderId="8" xfId="0" applyNumberFormat="1" applyFont="1" applyBorder="1" applyAlignment="1" applyProtection="1">
      <alignment horizontal="center" vertical="center" wrapText="1"/>
      <protection locked="0"/>
    </xf>
    <xf numFmtId="0" fontId="31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39" fillId="0" borderId="0" xfId="0" applyFont="1" applyProtection="1"/>
    <xf numFmtId="0" fontId="18" fillId="0" borderId="0" xfId="0" applyFont="1" applyAlignment="1" applyProtection="1"/>
    <xf numFmtId="0" fontId="0" fillId="0" borderId="0" xfId="0" applyFont="1" applyProtection="1"/>
    <xf numFmtId="0" fontId="0" fillId="0" borderId="0" xfId="0" applyFont="1" applyAlignment="1" applyProtection="1">
      <alignment vertical="center" wrapText="1"/>
    </xf>
    <xf numFmtId="0" fontId="25" fillId="0" borderId="1" xfId="0" applyFont="1" applyBorder="1" applyAlignment="1" applyProtection="1">
      <alignment horizontal="center" vertical="center"/>
    </xf>
    <xf numFmtId="0" fontId="18" fillId="0" borderId="0" xfId="0" applyFont="1" applyProtection="1"/>
    <xf numFmtId="49" fontId="18" fillId="0" borderId="1" xfId="0" applyNumberFormat="1" applyFont="1" applyBorder="1" applyAlignment="1" applyProtection="1">
      <alignment horizontal="center" vertical="center"/>
    </xf>
    <xf numFmtId="49" fontId="25" fillId="0" borderId="1" xfId="0" applyNumberFormat="1" applyFont="1" applyBorder="1" applyAlignment="1" applyProtection="1">
      <alignment horizontal="center" vertical="center"/>
    </xf>
    <xf numFmtId="0" fontId="14" fillId="0" borderId="1" xfId="0" applyFont="1" applyBorder="1" applyAlignment="1" applyProtection="1">
      <alignment horizontal="center" vertical="center"/>
    </xf>
    <xf numFmtId="2" fontId="2" fillId="0" borderId="0" xfId="0" applyNumberFormat="1" applyFont="1" applyAlignment="1" applyProtection="1">
      <alignment horizontal="left" vertical="center"/>
    </xf>
    <xf numFmtId="2" fontId="14" fillId="0" borderId="0" xfId="0" applyNumberFormat="1" applyFont="1" applyBorder="1" applyAlignment="1" applyProtection="1">
      <alignment horizontal="right" vertical="center"/>
    </xf>
    <xf numFmtId="2" fontId="2" fillId="0" borderId="0" xfId="0" applyNumberFormat="1" applyFont="1" applyBorder="1" applyAlignment="1" applyProtection="1">
      <alignment vertical="center"/>
    </xf>
    <xf numFmtId="4" fontId="14" fillId="0" borderId="3" xfId="0" applyNumberFormat="1" applyFont="1" applyBorder="1" applyAlignment="1" applyProtection="1">
      <alignment horizontal="right" vertical="center"/>
    </xf>
    <xf numFmtId="0" fontId="18" fillId="0" borderId="1" xfId="0" applyFont="1" applyBorder="1" applyAlignment="1" applyProtection="1">
      <alignment horizontal="left" vertical="center" wrapText="1"/>
    </xf>
    <xf numFmtId="49" fontId="12" fillId="0" borderId="1" xfId="0" applyNumberFormat="1" applyFont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</xf>
    <xf numFmtId="0" fontId="27" fillId="0" borderId="0" xfId="1" applyFont="1" applyAlignment="1" applyProtection="1">
      <alignment vertical="center"/>
    </xf>
    <xf numFmtId="0" fontId="5" fillId="0" borderId="0" xfId="0" applyFont="1" applyAlignment="1" applyProtection="1">
      <alignment horizontal="right" vertical="center"/>
    </xf>
    <xf numFmtId="0" fontId="9" fillId="0" borderId="0" xfId="0" applyFont="1" applyAlignment="1" applyProtection="1">
      <alignment horizontal="right" vertical="center"/>
    </xf>
    <xf numFmtId="0" fontId="33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28" fillId="0" borderId="0" xfId="0" applyFont="1" applyBorder="1" applyAlignment="1" applyProtection="1">
      <alignment horizontal="center" vertical="center"/>
    </xf>
    <xf numFmtId="0" fontId="30" fillId="0" borderId="0" xfId="0" applyFont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right" vertical="center"/>
    </xf>
    <xf numFmtId="49" fontId="5" fillId="0" borderId="0" xfId="0" applyNumberFormat="1" applyFont="1" applyBorder="1" applyAlignment="1" applyProtection="1">
      <alignment horizontal="center" vertical="center"/>
    </xf>
    <xf numFmtId="165" fontId="5" fillId="0" borderId="0" xfId="0" applyNumberFormat="1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49" fontId="12" fillId="0" borderId="5" xfId="0" applyNumberFormat="1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left" vertical="center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3" fillId="0" borderId="0" xfId="1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right" vertical="center"/>
    </xf>
    <xf numFmtId="0" fontId="14" fillId="0" borderId="2" xfId="0" applyFont="1" applyBorder="1" applyAlignment="1" applyProtection="1">
      <alignment horizontal="center"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17" fillId="0" borderId="0" xfId="0" applyFont="1" applyAlignment="1" applyProtection="1">
      <alignment vertical="center"/>
    </xf>
    <xf numFmtId="0" fontId="17" fillId="0" borderId="0" xfId="0" applyFont="1" applyBorder="1" applyAlignment="1" applyProtection="1">
      <alignment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166" fontId="2" fillId="0" borderId="0" xfId="0" applyNumberFormat="1" applyFont="1" applyBorder="1" applyAlignment="1" applyProtection="1">
      <alignment horizontal="center" vertical="center"/>
    </xf>
    <xf numFmtId="1" fontId="2" fillId="0" borderId="0" xfId="0" applyNumberFormat="1" applyFont="1" applyBorder="1" applyAlignment="1" applyProtection="1">
      <alignment horizontal="left" vertical="center"/>
    </xf>
    <xf numFmtId="170" fontId="17" fillId="0" borderId="4" xfId="0" applyNumberFormat="1" applyFont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</xf>
    <xf numFmtId="1" fontId="2" fillId="0" borderId="1" xfId="0" applyNumberFormat="1" applyFont="1" applyBorder="1" applyAlignment="1" applyProtection="1">
      <alignment horizontal="left" vertical="center"/>
      <protection locked="0"/>
    </xf>
    <xf numFmtId="14" fontId="2" fillId="0" borderId="1" xfId="0" applyNumberFormat="1" applyFont="1" applyBorder="1" applyAlignment="1" applyProtection="1">
      <alignment horizontal="left" vertical="center"/>
      <protection locked="0"/>
    </xf>
    <xf numFmtId="4" fontId="2" fillId="0" borderId="1" xfId="0" applyNumberFormat="1" applyFont="1" applyBorder="1" applyAlignment="1" applyProtection="1">
      <alignment horizontal="right" vertical="center"/>
      <protection locked="0"/>
    </xf>
    <xf numFmtId="4" fontId="2" fillId="0" borderId="5" xfId="0" applyNumberFormat="1" applyFont="1" applyBorder="1" applyAlignment="1" applyProtection="1">
      <alignment horizontal="right" vertical="center"/>
      <protection locked="0"/>
    </xf>
    <xf numFmtId="166" fontId="14" fillId="0" borderId="1" xfId="0" applyNumberFormat="1" applyFont="1" applyBorder="1" applyAlignment="1" applyProtection="1">
      <alignment horizontal="center" vertical="center"/>
    </xf>
    <xf numFmtId="1" fontId="0" fillId="0" borderId="1" xfId="0" applyNumberFormat="1" applyFont="1" applyBorder="1" applyAlignment="1" applyProtection="1">
      <alignment horizontal="left" vertical="center"/>
      <protection locked="0"/>
    </xf>
    <xf numFmtId="14" fontId="0" fillId="0" borderId="1" xfId="0" applyNumberFormat="1" applyFont="1" applyBorder="1" applyAlignment="1" applyProtection="1">
      <alignment horizontal="left" vertical="center"/>
      <protection locked="0"/>
    </xf>
    <xf numFmtId="4" fontId="0" fillId="0" borderId="1" xfId="0" applyNumberFormat="1" applyFont="1" applyBorder="1" applyAlignment="1" applyProtection="1">
      <alignment horizontal="right" vertical="center"/>
      <protection locked="0"/>
    </xf>
    <xf numFmtId="4" fontId="0" fillId="0" borderId="5" xfId="0" applyNumberFormat="1" applyFont="1" applyBorder="1" applyAlignment="1" applyProtection="1">
      <alignment horizontal="right" vertical="center"/>
      <protection locked="0"/>
    </xf>
    <xf numFmtId="0" fontId="0" fillId="0" borderId="0" xfId="0" applyFill="1" applyAlignment="1" applyProtection="1">
      <alignment vertical="center"/>
    </xf>
    <xf numFmtId="0" fontId="0" fillId="3" borderId="0" xfId="0" applyFill="1" applyAlignment="1" applyProtection="1">
      <alignment vertical="center"/>
    </xf>
    <xf numFmtId="0" fontId="0" fillId="3" borderId="0" xfId="0" applyFill="1" applyAlignment="1" applyProtection="1">
      <alignment horizontal="right" vertical="center"/>
    </xf>
    <xf numFmtId="0" fontId="0" fillId="0" borderId="0" xfId="0" applyAlignment="1" applyProtection="1">
      <alignment horizontal="right" vertical="center"/>
    </xf>
    <xf numFmtId="0" fontId="0" fillId="0" borderId="0" xfId="0" applyAlignment="1" applyProtection="1">
      <alignment vertical="center" wrapText="1"/>
    </xf>
    <xf numFmtId="0" fontId="21" fillId="0" borderId="0" xfId="0" applyFont="1" applyFill="1" applyAlignment="1" applyProtection="1">
      <alignment horizontal="center" vertical="center"/>
    </xf>
    <xf numFmtId="0" fontId="21" fillId="3" borderId="0" xfId="0" applyFont="1" applyFill="1" applyAlignment="1" applyProtection="1">
      <alignment horizontal="center" vertical="center"/>
    </xf>
    <xf numFmtId="0" fontId="20" fillId="3" borderId="0" xfId="0" applyFont="1" applyFill="1" applyAlignment="1" applyProtection="1">
      <alignment horizontal="center" vertical="center"/>
    </xf>
    <xf numFmtId="0" fontId="20" fillId="0" borderId="0" xfId="0" applyFont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center"/>
    </xf>
    <xf numFmtId="0" fontId="11" fillId="0" borderId="0" xfId="0" applyFont="1" applyFill="1" applyAlignment="1" applyProtection="1">
      <alignment vertical="center"/>
    </xf>
    <xf numFmtId="0" fontId="11" fillId="3" borderId="0" xfId="0" applyFont="1" applyFill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9" fillId="3" borderId="0" xfId="0" applyFont="1" applyFill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9" fillId="3" borderId="0" xfId="0" applyFont="1" applyFill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Fill="1" applyAlignment="1" applyProtection="1">
      <alignment horizontal="center" vertical="center"/>
    </xf>
    <xf numFmtId="0" fontId="10" fillId="3" borderId="0" xfId="0" applyFont="1" applyFill="1" applyAlignment="1" applyProtection="1">
      <alignment horizontal="center" vertical="center"/>
    </xf>
    <xf numFmtId="14" fontId="3" fillId="0" borderId="2" xfId="1" applyNumberFormat="1" applyFill="1" applyBorder="1" applyAlignment="1" applyProtection="1">
      <alignment vertical="center"/>
      <protection locked="0"/>
    </xf>
    <xf numFmtId="14" fontId="3" fillId="3" borderId="0" xfId="1" applyNumberFormat="1" applyFill="1" applyBorder="1" applyAlignment="1" applyProtection="1">
      <alignment vertical="center"/>
    </xf>
    <xf numFmtId="0" fontId="1" fillId="0" borderId="0" xfId="0" applyFont="1" applyFill="1" applyAlignment="1" applyProtection="1">
      <alignment horizontal="center" vertical="center"/>
    </xf>
    <xf numFmtId="0" fontId="1" fillId="3" borderId="0" xfId="0" applyFont="1" applyFill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center" vertical="center" wrapText="1"/>
    </xf>
    <xf numFmtId="0" fontId="40" fillId="0" borderId="0" xfId="0" applyFont="1" applyProtection="1"/>
    <xf numFmtId="0" fontId="41" fillId="0" borderId="0" xfId="0" applyFont="1" applyProtection="1"/>
    <xf numFmtId="0" fontId="42" fillId="4" borderId="1" xfId="0" applyFont="1" applyFill="1" applyBorder="1" applyProtection="1"/>
    <xf numFmtId="0" fontId="42" fillId="5" borderId="1" xfId="0" applyFont="1" applyFill="1" applyBorder="1" applyProtection="1"/>
    <xf numFmtId="0" fontId="42" fillId="6" borderId="1" xfId="0" applyFont="1" applyFill="1" applyBorder="1" applyProtection="1"/>
    <xf numFmtId="0" fontId="43" fillId="7" borderId="1" xfId="0" applyFont="1" applyFill="1" applyBorder="1" applyAlignment="1" applyProtection="1">
      <alignment horizontal="center" vertical="top" wrapText="1"/>
    </xf>
    <xf numFmtId="0" fontId="41" fillId="5" borderId="1" xfId="0" applyFont="1" applyFill="1" applyBorder="1" applyAlignment="1" applyProtection="1">
      <alignment textRotation="90" wrapText="1"/>
    </xf>
    <xf numFmtId="16" fontId="43" fillId="7" borderId="1" xfId="0" applyNumberFormat="1" applyFont="1" applyFill="1" applyBorder="1" applyAlignment="1" applyProtection="1">
      <alignment horizontal="center" vertical="top" wrapText="1"/>
    </xf>
    <xf numFmtId="0" fontId="43" fillId="7" borderId="1" xfId="0" applyNumberFormat="1" applyFont="1" applyFill="1" applyBorder="1" applyAlignment="1" applyProtection="1">
      <alignment horizontal="center" vertical="top" wrapText="1"/>
    </xf>
    <xf numFmtId="0" fontId="43" fillId="0" borderId="1" xfId="0" applyFont="1" applyFill="1" applyBorder="1" applyAlignment="1" applyProtection="1">
      <alignment horizontal="center" vertical="top" wrapText="1"/>
    </xf>
    <xf numFmtId="0" fontId="43" fillId="0" borderId="0" xfId="0" applyFont="1" applyProtection="1"/>
    <xf numFmtId="0" fontId="44" fillId="4" borderId="7" xfId="0" applyFont="1" applyFill="1" applyBorder="1" applyAlignment="1" applyProtection="1">
      <alignment horizontal="center" textRotation="90" wrapText="1"/>
    </xf>
    <xf numFmtId="0" fontId="41" fillId="5" borderId="32" xfId="0" applyFont="1" applyFill="1" applyBorder="1" applyAlignment="1" applyProtection="1">
      <alignment horizontal="center" textRotation="90" wrapText="1"/>
    </xf>
    <xf numFmtId="0" fontId="41" fillId="6" borderId="33" xfId="0" applyFont="1" applyFill="1" applyBorder="1" applyAlignment="1" applyProtection="1">
      <alignment horizontal="center" textRotation="90" wrapText="1"/>
    </xf>
    <xf numFmtId="0" fontId="43" fillId="0" borderId="34" xfId="0" applyFont="1" applyBorder="1" applyAlignment="1" applyProtection="1">
      <alignment horizontal="center" vertical="center" textRotation="90" wrapText="1"/>
    </xf>
    <xf numFmtId="0" fontId="43" fillId="0" borderId="7" xfId="0" applyFont="1" applyBorder="1" applyAlignment="1" applyProtection="1">
      <alignment horizontal="center" vertical="center" textRotation="90" wrapText="1"/>
    </xf>
    <xf numFmtId="0" fontId="41" fillId="5" borderId="33" xfId="0" applyFont="1" applyFill="1" applyBorder="1" applyAlignment="1" applyProtection="1">
      <alignment horizontal="center" textRotation="90" wrapText="1"/>
    </xf>
    <xf numFmtId="0" fontId="43" fillId="0" borderId="33" xfId="0" applyFont="1" applyBorder="1" applyAlignment="1" applyProtection="1">
      <alignment horizontal="center" vertical="center" textRotation="90" wrapText="1"/>
    </xf>
    <xf numFmtId="0" fontId="43" fillId="0" borderId="31" xfId="0" applyFont="1" applyBorder="1" applyAlignment="1" applyProtection="1">
      <alignment horizontal="center" vertical="center" textRotation="90" wrapText="1"/>
    </xf>
    <xf numFmtId="0" fontId="43" fillId="0" borderId="0" xfId="0" applyFont="1" applyBorder="1" applyAlignment="1" applyProtection="1">
      <alignment horizontal="center" vertical="center" textRotation="90" wrapText="1"/>
    </xf>
    <xf numFmtId="0" fontId="41" fillId="0" borderId="0" xfId="0" applyFont="1" applyFill="1" applyBorder="1" applyAlignment="1" applyProtection="1">
      <alignment horizontal="center" textRotation="90" wrapText="1"/>
    </xf>
    <xf numFmtId="170" fontId="43" fillId="0" borderId="0" xfId="0" applyNumberFormat="1" applyFont="1" applyProtection="1"/>
    <xf numFmtId="0" fontId="43" fillId="0" borderId="0" xfId="0" applyFont="1" applyAlignment="1">
      <alignment vertical="center"/>
    </xf>
    <xf numFmtId="0" fontId="43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3" fillId="0" borderId="0" xfId="0" applyFont="1" applyAlignment="1">
      <alignment horizontal="center" vertical="top" wrapText="1"/>
    </xf>
    <xf numFmtId="0" fontId="43" fillId="0" borderId="1" xfId="0" applyFont="1" applyBorder="1" applyAlignment="1">
      <alignment horizontal="left" vertical="center"/>
    </xf>
    <xf numFmtId="170" fontId="43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43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8" fillId="0" borderId="1" xfId="3" applyFont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45" fillId="0" borderId="3" xfId="0" applyFont="1" applyBorder="1" applyAlignment="1" applyProtection="1">
      <alignment horizontal="center" vertical="center" wrapText="1"/>
    </xf>
    <xf numFmtId="0" fontId="49" fillId="0" borderId="3" xfId="0" applyFont="1" applyBorder="1" applyAlignment="1" applyProtection="1">
      <alignment horizontal="center" vertical="center" wrapText="1"/>
    </xf>
    <xf numFmtId="3" fontId="0" fillId="0" borderId="4" xfId="0" applyNumberFormat="1" applyBorder="1" applyAlignment="1" applyProtection="1">
      <alignment horizontal="left" vertical="center"/>
    </xf>
    <xf numFmtId="170" fontId="0" fillId="0" borderId="35" xfId="0" applyNumberFormat="1" applyBorder="1" applyAlignment="1" applyProtection="1">
      <alignment horizontal="center" vertical="center"/>
    </xf>
    <xf numFmtId="170" fontId="0" fillId="0" borderId="4" xfId="0" applyNumberForma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 shrinkToFit="1"/>
    </xf>
    <xf numFmtId="0" fontId="0" fillId="0" borderId="0" xfId="0" applyBorder="1" applyAlignment="1" applyProtection="1">
      <alignment horizontal="center" vertical="center" textRotation="90" wrapText="1"/>
    </xf>
    <xf numFmtId="170" fontId="0" fillId="0" borderId="0" xfId="0" applyNumberFormat="1" applyAlignment="1">
      <alignment horizontal="center" vertical="center"/>
    </xf>
    <xf numFmtId="0" fontId="50" fillId="0" borderId="0" xfId="0" applyFont="1"/>
    <xf numFmtId="0" fontId="50" fillId="0" borderId="1" xfId="0" applyFont="1" applyBorder="1" applyAlignment="1">
      <alignment horizontal="center" vertical="center" textRotation="90" wrapText="1"/>
    </xf>
    <xf numFmtId="0" fontId="50" fillId="0" borderId="0" xfId="0" applyFont="1" applyAlignment="1">
      <alignment horizontal="center" vertical="center" wrapText="1"/>
    </xf>
    <xf numFmtId="0" fontId="50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center" vertical="center"/>
    </xf>
    <xf numFmtId="0" fontId="50" fillId="0" borderId="0" xfId="0" applyFont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51" fillId="0" borderId="1" xfId="0" applyFont="1" applyBorder="1" applyAlignment="1">
      <alignment horizontal="center" vertical="center"/>
    </xf>
    <xf numFmtId="0" fontId="51" fillId="0" borderId="0" xfId="0" applyFont="1" applyAlignment="1">
      <alignment horizontal="center" vertical="center"/>
    </xf>
    <xf numFmtId="14" fontId="43" fillId="7" borderId="1" xfId="0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/>
    </xf>
    <xf numFmtId="170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164" fontId="0" fillId="0" borderId="16" xfId="0" applyNumberFormat="1" applyFont="1" applyBorder="1" applyAlignment="1" applyProtection="1">
      <alignment vertical="center" wrapText="1"/>
    </xf>
    <xf numFmtId="170" fontId="0" fillId="0" borderId="16" xfId="0" applyNumberFormat="1" applyFont="1" applyBorder="1" applyAlignment="1" applyProtection="1">
      <alignment vertical="center" wrapText="1"/>
    </xf>
    <xf numFmtId="0" fontId="52" fillId="0" borderId="0" xfId="0" applyFont="1" applyAlignment="1">
      <alignment horizontal="left" vertical="center"/>
    </xf>
    <xf numFmtId="0" fontId="52" fillId="0" borderId="0" xfId="0" applyFont="1" applyAlignment="1">
      <alignment vertical="center"/>
    </xf>
    <xf numFmtId="0" fontId="53" fillId="0" borderId="0" xfId="0" applyFont="1" applyAlignment="1" applyProtection="1">
      <alignment horizontal="center" vertical="center"/>
    </xf>
    <xf numFmtId="0" fontId="54" fillId="0" borderId="0" xfId="0" applyFont="1" applyAlignment="1" applyProtection="1">
      <alignment horizontal="center" vertical="center"/>
    </xf>
    <xf numFmtId="0" fontId="54" fillId="0" borderId="0" xfId="0" applyFont="1" applyAlignment="1" applyProtection="1">
      <alignment vertical="center"/>
    </xf>
    <xf numFmtId="0" fontId="56" fillId="0" borderId="0" xfId="0" applyFont="1" applyAlignment="1" applyProtection="1">
      <alignment horizontal="center" vertical="center"/>
    </xf>
    <xf numFmtId="0" fontId="56" fillId="0" borderId="0" xfId="0" applyFont="1" applyAlignment="1" applyProtection="1">
      <alignment vertical="center"/>
    </xf>
    <xf numFmtId="0" fontId="58" fillId="0" borderId="0" xfId="0" applyFont="1" applyAlignment="1" applyProtection="1">
      <alignment vertical="center"/>
    </xf>
    <xf numFmtId="0" fontId="58" fillId="0" borderId="0" xfId="0" applyFont="1" applyAlignment="1" applyProtection="1">
      <alignment horizontal="center" vertical="center"/>
    </xf>
    <xf numFmtId="0" fontId="59" fillId="0" borderId="0" xfId="0" applyFont="1" applyAlignment="1" applyProtection="1">
      <alignment horizontal="center" vertical="center"/>
    </xf>
    <xf numFmtId="0" fontId="62" fillId="0" borderId="0" xfId="0" applyFont="1" applyAlignment="1" applyProtection="1">
      <alignment horizontal="center" vertical="center"/>
    </xf>
    <xf numFmtId="0" fontId="62" fillId="0" borderId="0" xfId="0" applyFont="1" applyAlignment="1" applyProtection="1">
      <alignment horizontal="left" vertical="center"/>
    </xf>
    <xf numFmtId="0" fontId="53" fillId="0" borderId="0" xfId="0" applyFont="1" applyAlignment="1" applyProtection="1">
      <alignment horizontal="left" vertical="center"/>
    </xf>
    <xf numFmtId="0" fontId="50" fillId="0" borderId="0" xfId="0" applyFont="1" applyProtection="1">
      <protection hidden="1"/>
    </xf>
    <xf numFmtId="0" fontId="18" fillId="0" borderId="0" xfId="0" applyFont="1" applyAlignment="1" applyProtection="1">
      <alignment vertical="center" wrapText="1"/>
      <protection hidden="1"/>
    </xf>
    <xf numFmtId="0" fontId="18" fillId="0" borderId="0" xfId="0" applyFont="1" applyAlignment="1" applyProtection="1">
      <alignment wrapText="1"/>
      <protection hidden="1"/>
    </xf>
    <xf numFmtId="0" fontId="50" fillId="0" borderId="0" xfId="0" applyFont="1" applyBorder="1" applyProtection="1">
      <protection hidden="1"/>
    </xf>
    <xf numFmtId="0" fontId="50" fillId="0" borderId="0" xfId="0" applyFont="1" applyBorder="1" applyAlignment="1" applyProtection="1">
      <alignment horizontal="center" vertical="center"/>
      <protection hidden="1"/>
    </xf>
    <xf numFmtId="0" fontId="50" fillId="0" borderId="0" xfId="0" applyFont="1" applyAlignment="1" applyProtection="1">
      <alignment horizontal="center" vertical="center"/>
      <protection hidden="1"/>
    </xf>
    <xf numFmtId="0" fontId="0" fillId="0" borderId="1" xfId="0" applyFont="1" applyBorder="1" applyAlignment="1" applyProtection="1">
      <alignment horizontal="center" vertical="center" wrapText="1" shrinkToFit="1"/>
      <protection hidden="1"/>
    </xf>
    <xf numFmtId="0" fontId="0" fillId="0" borderId="37" xfId="0" applyFont="1" applyBorder="1" applyAlignment="1" applyProtection="1">
      <alignment horizontal="center" vertical="center" wrapText="1" shrinkToFit="1"/>
      <protection hidden="1"/>
    </xf>
    <xf numFmtId="0" fontId="0" fillId="0" borderId="0" xfId="0" applyFont="1" applyBorder="1" applyAlignment="1" applyProtection="1">
      <alignment horizontal="center" vertical="center" wrapText="1"/>
      <protection hidden="1"/>
    </xf>
    <xf numFmtId="0" fontId="0" fillId="0" borderId="1" xfId="0" applyFont="1" applyBorder="1" applyAlignment="1" applyProtection="1">
      <alignment horizontal="center" vertical="center" wrapText="1"/>
      <protection hidden="1"/>
    </xf>
    <xf numFmtId="168" fontId="0" fillId="0" borderId="1" xfId="0" applyNumberFormat="1" applyFont="1" applyBorder="1" applyAlignment="1" applyProtection="1">
      <alignment horizontal="center" vertical="center" wrapText="1"/>
      <protection hidden="1"/>
    </xf>
    <xf numFmtId="0" fontId="0" fillId="0" borderId="10" xfId="0" applyFont="1" applyBorder="1" applyAlignment="1" applyProtection="1">
      <alignment horizontal="center" vertical="center" wrapText="1"/>
      <protection hidden="1"/>
    </xf>
    <xf numFmtId="168" fontId="0" fillId="0" borderId="37" xfId="0" applyNumberFormat="1" applyFont="1" applyBorder="1" applyAlignment="1" applyProtection="1">
      <alignment horizontal="center" vertical="center" wrapText="1"/>
      <protection hidden="1"/>
    </xf>
    <xf numFmtId="170" fontId="0" fillId="0" borderId="38" xfId="0" applyNumberFormat="1" applyFont="1" applyBorder="1" applyAlignment="1" applyProtection="1">
      <alignment horizontal="center" vertical="center" wrapText="1"/>
      <protection hidden="1"/>
    </xf>
    <xf numFmtId="170" fontId="0" fillId="0" borderId="39" xfId="0" applyNumberFormat="1" applyFont="1" applyBorder="1" applyAlignment="1" applyProtection="1">
      <alignment horizontal="center" vertical="center" wrapText="1"/>
      <protection hidden="1"/>
    </xf>
    <xf numFmtId="170" fontId="0" fillId="0" borderId="40" xfId="0" applyNumberFormat="1" applyFont="1" applyBorder="1" applyAlignment="1" applyProtection="1">
      <alignment horizontal="center" vertical="center" wrapText="1"/>
      <protection hidden="1"/>
    </xf>
    <xf numFmtId="49" fontId="50" fillId="0" borderId="28" xfId="0" applyNumberFormat="1" applyFont="1" applyBorder="1" applyAlignment="1" applyProtection="1">
      <alignment horizontal="left" vertical="center"/>
      <protection hidden="1"/>
    </xf>
    <xf numFmtId="170" fontId="5" fillId="0" borderId="25" xfId="0" applyNumberFormat="1" applyFont="1" applyBorder="1" applyAlignment="1" applyProtection="1">
      <alignment horizontal="center" vertical="center" shrinkToFit="1"/>
      <protection locked="0"/>
    </xf>
    <xf numFmtId="0" fontId="0" fillId="0" borderId="6" xfId="0" applyFont="1" applyFill="1" applyBorder="1" applyAlignment="1" applyProtection="1">
      <alignment vertical="center" shrinkToFit="1"/>
    </xf>
    <xf numFmtId="0" fontId="0" fillId="3" borderId="6" xfId="0" applyFont="1" applyFill="1" applyBorder="1" applyAlignment="1" applyProtection="1">
      <alignment vertical="center" shrinkToFit="1"/>
    </xf>
    <xf numFmtId="0" fontId="0" fillId="3" borderId="17" xfId="0" applyFont="1" applyFill="1" applyBorder="1" applyAlignment="1" applyProtection="1">
      <alignment vertical="center" shrinkToFit="1"/>
    </xf>
    <xf numFmtId="170" fontId="5" fillId="0" borderId="8" xfId="0" applyNumberFormat="1" applyFont="1" applyBorder="1" applyAlignment="1" applyProtection="1">
      <alignment horizontal="center" vertical="center" shrinkToFit="1"/>
    </xf>
    <xf numFmtId="0" fontId="0" fillId="0" borderId="11" xfId="0" applyFont="1" applyFill="1" applyBorder="1" applyAlignment="1" applyProtection="1">
      <alignment horizontal="center" vertical="center" shrinkToFit="1"/>
    </xf>
    <xf numFmtId="0" fontId="0" fillId="3" borderId="11" xfId="0" applyFont="1" applyFill="1" applyBorder="1" applyAlignment="1" applyProtection="1">
      <alignment horizontal="center" vertical="center" shrinkToFit="1"/>
    </xf>
    <xf numFmtId="0" fontId="0" fillId="3" borderId="14" xfId="0" applyFont="1" applyFill="1" applyBorder="1" applyAlignment="1" applyProtection="1">
      <alignment horizontal="center" vertical="center" shrinkToFit="1"/>
    </xf>
    <xf numFmtId="170" fontId="9" fillId="0" borderId="8" xfId="0" applyNumberFormat="1" applyFont="1" applyBorder="1" applyAlignment="1" applyProtection="1">
      <alignment horizontal="center" vertical="center"/>
      <protection locked="0"/>
    </xf>
    <xf numFmtId="0" fontId="0" fillId="0" borderId="11" xfId="0" applyFont="1" applyFill="1" applyBorder="1" applyAlignment="1" applyProtection="1">
      <alignment vertical="center"/>
    </xf>
    <xf numFmtId="0" fontId="0" fillId="3" borderId="11" xfId="0" applyFont="1" applyFill="1" applyBorder="1" applyAlignment="1" applyProtection="1">
      <alignment vertical="center"/>
    </xf>
    <xf numFmtId="0" fontId="0" fillId="3" borderId="14" xfId="0" applyFont="1" applyFill="1" applyBorder="1" applyAlignment="1" applyProtection="1">
      <alignment vertical="center"/>
    </xf>
    <xf numFmtId="170" fontId="9" fillId="0" borderId="8" xfId="0" applyNumberFormat="1" applyFont="1" applyBorder="1" applyAlignment="1" applyProtection="1">
      <alignment horizontal="center" vertical="center" wrapText="1"/>
      <protection locked="0"/>
    </xf>
    <xf numFmtId="170" fontId="5" fillId="0" borderId="11" xfId="0" applyNumberFormat="1" applyFont="1" applyFill="1" applyBorder="1" applyAlignment="1" applyProtection="1">
      <alignment vertical="center" wrapText="1"/>
    </xf>
    <xf numFmtId="170" fontId="5" fillId="3" borderId="11" xfId="0" applyNumberFormat="1" applyFont="1" applyFill="1" applyBorder="1" applyAlignment="1" applyProtection="1">
      <alignment vertical="center" wrapText="1"/>
    </xf>
    <xf numFmtId="170" fontId="5" fillId="3" borderId="14" xfId="0" applyNumberFormat="1" applyFont="1" applyFill="1" applyBorder="1" applyAlignment="1" applyProtection="1">
      <alignment vertical="center" wrapText="1"/>
    </xf>
    <xf numFmtId="170" fontId="5" fillId="0" borderId="8" xfId="0" applyNumberFormat="1" applyFont="1" applyBorder="1" applyAlignment="1" applyProtection="1">
      <alignment horizontal="center" vertical="center" wrapText="1"/>
      <protection locked="0"/>
    </xf>
    <xf numFmtId="170" fontId="5" fillId="0" borderId="27" xfId="0" applyNumberFormat="1" applyFont="1" applyBorder="1" applyAlignment="1" applyProtection="1">
      <alignment horizontal="center" vertical="center" wrapText="1"/>
      <protection locked="0"/>
    </xf>
    <xf numFmtId="170" fontId="5" fillId="0" borderId="12" xfId="0" applyNumberFormat="1" applyFont="1" applyFill="1" applyBorder="1" applyAlignment="1" applyProtection="1">
      <alignment vertical="center" wrapText="1"/>
    </xf>
    <xf numFmtId="170" fontId="5" fillId="3" borderId="12" xfId="0" applyNumberFormat="1" applyFont="1" applyFill="1" applyBorder="1" applyAlignment="1" applyProtection="1">
      <alignment vertical="center" wrapText="1"/>
    </xf>
    <xf numFmtId="170" fontId="5" fillId="3" borderId="15" xfId="0" applyNumberFormat="1" applyFont="1" applyFill="1" applyBorder="1" applyAlignment="1" applyProtection="1">
      <alignment vertical="center" wrapText="1"/>
    </xf>
    <xf numFmtId="170" fontId="5" fillId="0" borderId="25" xfId="0" applyNumberFormat="1" applyFont="1" applyBorder="1" applyAlignment="1" applyProtection="1">
      <alignment horizontal="center" vertical="center" wrapText="1"/>
    </xf>
    <xf numFmtId="170" fontId="5" fillId="0" borderId="6" xfId="0" applyNumberFormat="1" applyFont="1" applyFill="1" applyBorder="1" applyAlignment="1" applyProtection="1">
      <alignment vertical="center" wrapText="1"/>
    </xf>
    <xf numFmtId="170" fontId="5" fillId="3" borderId="6" xfId="0" applyNumberFormat="1" applyFont="1" applyFill="1" applyBorder="1" applyAlignment="1" applyProtection="1">
      <alignment vertical="center" wrapText="1"/>
    </xf>
    <xf numFmtId="170" fontId="5" fillId="3" borderId="17" xfId="0" applyNumberFormat="1" applyFont="1" applyFill="1" applyBorder="1" applyAlignment="1" applyProtection="1">
      <alignment vertical="center" wrapText="1"/>
    </xf>
    <xf numFmtId="170" fontId="5" fillId="0" borderId="4" xfId="0" applyNumberFormat="1" applyFont="1" applyBorder="1" applyAlignment="1" applyProtection="1">
      <alignment horizontal="center" vertical="center" wrapText="1"/>
    </xf>
    <xf numFmtId="170" fontId="5" fillId="0" borderId="4" xfId="0" applyNumberFormat="1" applyFont="1" applyFill="1" applyBorder="1" applyAlignment="1" applyProtection="1">
      <alignment horizontal="center" vertical="center" wrapText="1"/>
    </xf>
    <xf numFmtId="170" fontId="5" fillId="0" borderId="1" xfId="0" applyNumberFormat="1" applyFont="1" applyBorder="1" applyAlignment="1" applyProtection="1">
      <alignment horizontal="center" vertical="center" wrapText="1"/>
    </xf>
    <xf numFmtId="170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170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170" fontId="5" fillId="0" borderId="24" xfId="0" applyNumberFormat="1" applyFont="1" applyBorder="1" applyAlignment="1" applyProtection="1">
      <alignment horizontal="center" vertical="center" wrapText="1"/>
    </xf>
    <xf numFmtId="170" fontId="9" fillId="0" borderId="1" xfId="0" applyNumberFormat="1" applyFont="1" applyFill="1" applyBorder="1" applyAlignment="1" applyProtection="1">
      <alignment horizontal="center" vertical="center" wrapText="1"/>
    </xf>
    <xf numFmtId="17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70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170" fontId="5" fillId="0" borderId="1" xfId="0" applyNumberFormat="1" applyFont="1" applyFill="1" applyBorder="1" applyAlignment="1" applyProtection="1">
      <alignment horizontal="center" vertical="center" wrapText="1"/>
    </xf>
    <xf numFmtId="170" fontId="5" fillId="0" borderId="31" xfId="0" applyNumberFormat="1" applyFont="1" applyBorder="1" applyAlignment="1" applyProtection="1">
      <alignment horizontal="center" vertical="center" wrapText="1"/>
    </xf>
    <xf numFmtId="170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70" fontId="9" fillId="3" borderId="5" xfId="0" applyNumberFormat="1" applyFont="1" applyFill="1" applyBorder="1" applyAlignment="1" applyProtection="1">
      <alignment horizontal="center" vertical="center" wrapText="1"/>
      <protection locked="0"/>
    </xf>
    <xf numFmtId="170" fontId="5" fillId="0" borderId="22" xfId="0" applyNumberFormat="1" applyFont="1" applyBorder="1" applyAlignment="1" applyProtection="1">
      <alignment horizontal="center" vertical="center" wrapText="1"/>
    </xf>
    <xf numFmtId="170" fontId="5" fillId="0" borderId="21" xfId="0" applyNumberFormat="1" applyFont="1" applyBorder="1" applyAlignment="1" applyProtection="1">
      <alignment horizontal="center" vertical="center" wrapText="1"/>
    </xf>
    <xf numFmtId="170" fontId="59" fillId="0" borderId="22" xfId="0" applyNumberFormat="1" applyFont="1" applyFill="1" applyBorder="1" applyAlignment="1" applyProtection="1">
      <alignment horizontal="center" vertical="center" wrapText="1"/>
    </xf>
    <xf numFmtId="170" fontId="59" fillId="3" borderId="22" xfId="0" applyNumberFormat="1" applyFont="1" applyFill="1" applyBorder="1" applyAlignment="1" applyProtection="1">
      <alignment horizontal="center" vertical="center" wrapText="1"/>
    </xf>
    <xf numFmtId="170" fontId="59" fillId="3" borderId="21" xfId="0" applyNumberFormat="1" applyFont="1" applyFill="1" applyBorder="1" applyAlignment="1" applyProtection="1">
      <alignment horizontal="center" vertical="center" wrapText="1"/>
    </xf>
    <xf numFmtId="170" fontId="5" fillId="0" borderId="22" xfId="0" applyNumberFormat="1" applyFont="1" applyFill="1" applyBorder="1" applyAlignment="1" applyProtection="1">
      <alignment horizontal="center" vertical="center" wrapText="1"/>
    </xf>
    <xf numFmtId="170" fontId="5" fillId="3" borderId="22" xfId="0" applyNumberFormat="1" applyFont="1" applyFill="1" applyBorder="1" applyAlignment="1" applyProtection="1">
      <alignment horizontal="center" vertical="center" wrapText="1"/>
    </xf>
    <xf numFmtId="170" fontId="5" fillId="3" borderId="21" xfId="0" applyNumberFormat="1" applyFont="1" applyFill="1" applyBorder="1" applyAlignment="1" applyProtection="1">
      <alignment horizontal="center" vertical="center" wrapText="1"/>
    </xf>
    <xf numFmtId="164" fontId="0" fillId="0" borderId="1" xfId="4" applyNumberFormat="1" applyFont="1" applyBorder="1" applyAlignment="1" applyProtection="1">
      <alignment horizontal="center" vertical="center" wrapText="1"/>
    </xf>
    <xf numFmtId="164" fontId="0" fillId="0" borderId="8" xfId="4" applyNumberFormat="1" applyFont="1" applyBorder="1" applyAlignment="1" applyProtection="1">
      <alignment horizontal="center" vertical="center" wrapText="1"/>
    </xf>
    <xf numFmtId="164" fontId="0" fillId="0" borderId="8" xfId="0" applyNumberFormat="1" applyFont="1" applyBorder="1" applyAlignment="1" applyProtection="1">
      <alignment horizontal="right" vertical="center" wrapText="1"/>
      <protection locked="0"/>
    </xf>
    <xf numFmtId="164" fontId="0" fillId="0" borderId="8" xfId="0" applyNumberFormat="1" applyFont="1" applyBorder="1" applyAlignment="1" applyProtection="1">
      <alignment horizontal="right" vertical="center" wrapText="1"/>
    </xf>
    <xf numFmtId="170" fontId="0" fillId="0" borderId="8" xfId="0" applyNumberFormat="1" applyFont="1" applyBorder="1" applyAlignment="1" applyProtection="1">
      <alignment horizontal="right" vertical="center" wrapText="1"/>
      <protection locked="0"/>
    </xf>
    <xf numFmtId="170" fontId="12" fillId="0" borderId="1" xfId="0" applyNumberFormat="1" applyFont="1" applyBorder="1" applyAlignment="1" applyProtection="1">
      <alignment horizontal="right" vertical="center"/>
      <protection locked="0"/>
    </xf>
    <xf numFmtId="170" fontId="12" fillId="0" borderId="5" xfId="0" applyNumberFormat="1" applyFont="1" applyBorder="1" applyAlignment="1" applyProtection="1">
      <alignment horizontal="right" vertical="center"/>
      <protection locked="0"/>
    </xf>
    <xf numFmtId="170" fontId="13" fillId="0" borderId="3" xfId="0" applyNumberFormat="1" applyFont="1" applyBorder="1" applyAlignment="1" applyProtection="1">
      <alignment horizontal="right" vertical="center"/>
    </xf>
    <xf numFmtId="170" fontId="0" fillId="0" borderId="1" xfId="0" applyNumberFormat="1" applyFont="1" applyBorder="1" applyAlignment="1" applyProtection="1">
      <alignment horizontal="center" vertical="center"/>
    </xf>
    <xf numFmtId="170" fontId="0" fillId="0" borderId="1" xfId="0" applyNumberFormat="1" applyFont="1" applyBorder="1" applyAlignment="1" applyProtection="1">
      <alignment horizontal="center" vertical="center"/>
      <protection locked="0"/>
    </xf>
    <xf numFmtId="170" fontId="0" fillId="0" borderId="8" xfId="0" applyNumberFormat="1" applyFont="1" applyBorder="1" applyAlignment="1" applyProtection="1">
      <alignment horizontal="center" vertical="center"/>
      <protection locked="0"/>
    </xf>
    <xf numFmtId="170" fontId="14" fillId="0" borderId="1" xfId="0" applyNumberFormat="1" applyFont="1" applyBorder="1" applyAlignment="1" applyProtection="1">
      <alignment horizontal="center" vertical="center"/>
    </xf>
    <xf numFmtId="170" fontId="14" fillId="0" borderId="8" xfId="0" applyNumberFormat="1" applyFont="1" applyBorder="1" applyAlignment="1" applyProtection="1">
      <alignment horizontal="center" vertical="center"/>
    </xf>
    <xf numFmtId="170" fontId="14" fillId="0" borderId="30" xfId="0" applyNumberFormat="1" applyFont="1" applyBorder="1" applyAlignment="1" applyProtection="1">
      <alignment horizontal="center" vertical="center"/>
    </xf>
    <xf numFmtId="3" fontId="0" fillId="0" borderId="1" xfId="0" applyNumberFormat="1" applyFont="1" applyBorder="1" applyAlignment="1" applyProtection="1">
      <alignment horizontal="center" vertical="center"/>
    </xf>
    <xf numFmtId="3" fontId="0" fillId="0" borderId="1" xfId="0" applyNumberFormat="1" applyFont="1" applyBorder="1" applyAlignment="1" applyProtection="1">
      <alignment horizontal="center" vertical="center"/>
      <protection locked="0"/>
    </xf>
    <xf numFmtId="3" fontId="0" fillId="0" borderId="8" xfId="0" applyNumberFormat="1" applyFont="1" applyBorder="1" applyAlignment="1" applyProtection="1">
      <alignment horizontal="center" vertical="center"/>
      <protection locked="0"/>
    </xf>
    <xf numFmtId="3" fontId="14" fillId="0" borderId="30" xfId="0" applyNumberFormat="1" applyFont="1" applyBorder="1" applyAlignment="1" applyProtection="1">
      <alignment horizontal="center" vertical="center"/>
    </xf>
    <xf numFmtId="3" fontId="14" fillId="0" borderId="28" xfId="0" applyNumberFormat="1" applyFont="1" applyBorder="1" applyAlignment="1" applyProtection="1">
      <alignment horizontal="center" vertical="center"/>
    </xf>
    <xf numFmtId="170" fontId="50" fillId="0" borderId="1" xfId="0" applyNumberFormat="1" applyFont="1" applyBorder="1" applyAlignment="1">
      <alignment horizontal="center" vertical="center"/>
    </xf>
    <xf numFmtId="170" fontId="52" fillId="0" borderId="1" xfId="0" applyNumberFormat="1" applyFont="1" applyBorder="1" applyAlignment="1">
      <alignment horizontal="center" vertical="center"/>
    </xf>
    <xf numFmtId="3" fontId="0" fillId="0" borderId="38" xfId="0" applyNumberFormat="1" applyFont="1" applyBorder="1" applyAlignment="1" applyProtection="1">
      <alignment horizontal="center" vertical="center" wrapText="1"/>
      <protection hidden="1"/>
    </xf>
    <xf numFmtId="3" fontId="0" fillId="0" borderId="39" xfId="0" applyNumberFormat="1" applyFont="1" applyBorder="1" applyAlignment="1" applyProtection="1">
      <alignment horizontal="center" vertical="center" wrapText="1"/>
      <protection hidden="1"/>
    </xf>
    <xf numFmtId="3" fontId="0" fillId="0" borderId="40" xfId="0" applyNumberFormat="1" applyFont="1" applyBorder="1" applyAlignment="1" applyProtection="1">
      <alignment horizontal="center" vertical="center" wrapText="1"/>
      <protection hidden="1"/>
    </xf>
    <xf numFmtId="3" fontId="16" fillId="0" borderId="1" xfId="0" applyNumberFormat="1" applyFont="1" applyBorder="1" applyAlignment="1" applyProtection="1">
      <alignment horizontal="left" vertical="center"/>
    </xf>
    <xf numFmtId="170" fontId="16" fillId="0" borderId="1" xfId="0" applyNumberFormat="1" applyFont="1" applyBorder="1" applyAlignment="1" applyProtection="1">
      <alignment horizontal="center" vertical="center"/>
    </xf>
    <xf numFmtId="170" fontId="63" fillId="0" borderId="1" xfId="0" applyNumberFormat="1" applyFont="1" applyBorder="1" applyAlignment="1" applyProtection="1">
      <alignment horizontal="center" vertical="center"/>
    </xf>
    <xf numFmtId="170" fontId="16" fillId="0" borderId="8" xfId="0" applyNumberFormat="1" applyFont="1" applyBorder="1" applyAlignment="1" applyProtection="1">
      <alignment horizontal="center" vertical="center"/>
    </xf>
    <xf numFmtId="170" fontId="46" fillId="5" borderId="17" xfId="0" applyNumberFormat="1" applyFont="1" applyFill="1" applyBorder="1" applyAlignment="1" applyProtection="1">
      <alignment horizontal="center" vertical="center" wrapText="1"/>
    </xf>
    <xf numFmtId="170" fontId="63" fillId="0" borderId="16" xfId="0" applyNumberFormat="1" applyFont="1" applyBorder="1" applyAlignment="1" applyProtection="1">
      <alignment horizontal="center" vertical="center"/>
    </xf>
    <xf numFmtId="170" fontId="46" fillId="0" borderId="1" xfId="0" applyNumberFormat="1" applyFont="1" applyBorder="1" applyAlignment="1" applyProtection="1">
      <alignment horizontal="center" vertical="center"/>
    </xf>
    <xf numFmtId="170" fontId="16" fillId="0" borderId="0" xfId="0" applyNumberFormat="1" applyFont="1" applyAlignment="1" applyProtection="1">
      <alignment horizontal="center" vertical="center"/>
    </xf>
    <xf numFmtId="170" fontId="63" fillId="0" borderId="8" xfId="0" applyNumberFormat="1" applyFont="1" applyBorder="1" applyAlignment="1" applyProtection="1">
      <alignment horizontal="center" vertical="center"/>
    </xf>
    <xf numFmtId="170" fontId="16" fillId="0" borderId="36" xfId="0" applyNumberFormat="1" applyFont="1" applyFill="1" applyBorder="1" applyAlignment="1" applyProtection="1">
      <alignment horizontal="center" vertical="center"/>
    </xf>
    <xf numFmtId="170" fontId="16" fillId="0" borderId="16" xfId="0" applyNumberFormat="1" applyFont="1" applyBorder="1" applyAlignment="1" applyProtection="1">
      <alignment horizontal="center" vertical="center"/>
    </xf>
    <xf numFmtId="170" fontId="64" fillId="5" borderId="1" xfId="0" applyNumberFormat="1" applyFont="1" applyFill="1" applyBorder="1" applyAlignment="1" applyProtection="1">
      <alignment horizontal="center" vertical="center" wrapText="1"/>
    </xf>
    <xf numFmtId="170" fontId="16" fillId="0" borderId="1" xfId="0" applyNumberFormat="1" applyFont="1" applyFill="1" applyBorder="1" applyAlignment="1" applyProtection="1">
      <alignment horizontal="center" vertical="center"/>
    </xf>
    <xf numFmtId="170" fontId="16" fillId="0" borderId="8" xfId="0" applyNumberFormat="1" applyFont="1" applyFill="1" applyBorder="1" applyAlignment="1" applyProtection="1">
      <alignment horizontal="center" vertical="center"/>
    </xf>
    <xf numFmtId="4" fontId="16" fillId="0" borderId="1" xfId="0" applyNumberFormat="1" applyFont="1" applyBorder="1" applyAlignment="1" applyProtection="1">
      <alignment horizontal="center" vertical="center"/>
    </xf>
    <xf numFmtId="2" fontId="16" fillId="0" borderId="1" xfId="0" applyNumberFormat="1" applyFont="1" applyBorder="1" applyAlignment="1" applyProtection="1">
      <alignment horizontal="center" vertical="center"/>
    </xf>
    <xf numFmtId="4" fontId="16" fillId="0" borderId="8" xfId="0" applyNumberFormat="1" applyFont="1" applyBorder="1" applyAlignment="1" applyProtection="1">
      <alignment horizontal="center" vertical="center"/>
    </xf>
    <xf numFmtId="170" fontId="6" fillId="0" borderId="18" xfId="0" applyNumberFormat="1" applyFont="1" applyBorder="1" applyAlignment="1" applyProtection="1">
      <alignment horizontal="center" vertical="center" wrapText="1"/>
    </xf>
    <xf numFmtId="170" fontId="6" fillId="0" borderId="9" xfId="0" applyNumberFormat="1" applyFont="1" applyBorder="1" applyAlignment="1" applyProtection="1">
      <alignment horizontal="center" vertical="center" wrapText="1"/>
    </xf>
    <xf numFmtId="170" fontId="6" fillId="0" borderId="13" xfId="0" applyNumberFormat="1" applyFont="1" applyBorder="1" applyAlignment="1" applyProtection="1">
      <alignment horizontal="center" vertical="center" wrapText="1"/>
    </xf>
    <xf numFmtId="0" fontId="21" fillId="0" borderId="0" xfId="0" applyFont="1" applyAlignment="1" applyProtection="1">
      <alignment horizontal="center" vertical="center"/>
    </xf>
    <xf numFmtId="0" fontId="36" fillId="0" borderId="31" xfId="0" applyFont="1" applyFill="1" applyBorder="1" applyAlignment="1" applyProtection="1">
      <alignment horizontal="left" vertical="center" wrapText="1"/>
    </xf>
    <xf numFmtId="0" fontId="36" fillId="0" borderId="0" xfId="0" applyFont="1" applyFill="1" applyBorder="1" applyAlignment="1" applyProtection="1">
      <alignment horizontal="left" vertical="center" wrapText="1"/>
    </xf>
    <xf numFmtId="0" fontId="20" fillId="0" borderId="0" xfId="0" applyFont="1" applyAlignment="1" applyProtection="1">
      <alignment horizontal="center" vertical="center"/>
    </xf>
    <xf numFmtId="0" fontId="55" fillId="0" borderId="0" xfId="0" applyFont="1" applyAlignment="1" applyProtection="1">
      <alignment horizontal="center" vertical="center" wrapText="1"/>
    </xf>
    <xf numFmtId="0" fontId="57" fillId="0" borderId="0" xfId="0" applyFont="1" applyAlignment="1" applyProtection="1">
      <alignment horizontal="center" vertical="center" wrapText="1"/>
    </xf>
    <xf numFmtId="0" fontId="0" fillId="0" borderId="0" xfId="0" applyFill="1" applyAlignment="1" applyProtection="1">
      <alignment horizontal="right" vertical="center" wrapText="1"/>
    </xf>
    <xf numFmtId="0" fontId="9" fillId="0" borderId="2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2" xfId="0" applyFont="1" applyBorder="1" applyAlignment="1" applyProtection="1">
      <alignment horizontal="center" vertical="center" wrapText="1"/>
    </xf>
    <xf numFmtId="0" fontId="13" fillId="0" borderId="20" xfId="0" applyFont="1" applyBorder="1" applyAlignment="1" applyProtection="1">
      <alignment horizontal="right" vertical="center" wrapText="1"/>
    </xf>
    <xf numFmtId="0" fontId="13" fillId="0" borderId="22" xfId="0" applyFont="1" applyBorder="1" applyAlignment="1" applyProtection="1">
      <alignment horizontal="right" vertical="center" wrapText="1"/>
    </xf>
    <xf numFmtId="0" fontId="26" fillId="0" borderId="20" xfId="0" applyFont="1" applyBorder="1" applyAlignment="1" applyProtection="1">
      <alignment horizontal="right" vertical="center" wrapText="1"/>
    </xf>
    <xf numFmtId="0" fontId="26" fillId="0" borderId="22" xfId="0" applyFont="1" applyBorder="1" applyAlignment="1" applyProtection="1">
      <alignment horizontal="right" vertical="center" wrapText="1"/>
    </xf>
    <xf numFmtId="0" fontId="13" fillId="0" borderId="20" xfId="0" applyFont="1" applyBorder="1" applyAlignment="1" applyProtection="1">
      <alignment horizontal="center" vertical="center" wrapText="1"/>
    </xf>
    <xf numFmtId="0" fontId="4" fillId="0" borderId="25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7" fillId="0" borderId="23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33" fillId="0" borderId="0" xfId="0" applyFont="1" applyBorder="1" applyAlignment="1" applyProtection="1">
      <alignment horizontal="left" vertical="center"/>
    </xf>
    <xf numFmtId="49" fontId="4" fillId="0" borderId="1" xfId="0" applyNumberFormat="1" applyFont="1" applyBorder="1" applyAlignment="1" applyProtection="1">
      <alignment horizontal="left" vertical="center"/>
      <protection locked="0"/>
    </xf>
    <xf numFmtId="0" fontId="61" fillId="0" borderId="0" xfId="0" applyFont="1" applyAlignment="1" applyProtection="1">
      <alignment horizontal="center" vertical="center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11" xfId="0" applyFont="1" applyBorder="1" applyAlignment="1" applyProtection="1">
      <alignment horizontal="left" vertical="center" wrapText="1"/>
    </xf>
    <xf numFmtId="0" fontId="4" fillId="0" borderId="16" xfId="0" applyFont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Border="1" applyAlignment="1" applyProtection="1">
      <alignment horizontal="left" vertical="center"/>
    </xf>
    <xf numFmtId="0" fontId="33" fillId="0" borderId="2" xfId="0" applyFont="1" applyBorder="1" applyAlignment="1" applyProtection="1">
      <alignment horizontal="left" vertical="center"/>
    </xf>
    <xf numFmtId="0" fontId="60" fillId="0" borderId="0" xfId="0" applyFont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32" fillId="0" borderId="1" xfId="0" applyFont="1" applyBorder="1" applyAlignment="1" applyProtection="1">
      <alignment horizontal="center" vertical="center" wrapText="1"/>
    </xf>
    <xf numFmtId="0" fontId="0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2" fontId="0" fillId="0" borderId="1" xfId="0" applyNumberFormat="1" applyFont="1" applyBorder="1" applyAlignment="1" applyProtection="1">
      <alignment horizontal="center" vertical="center"/>
    </xf>
    <xf numFmtId="2" fontId="0" fillId="2" borderId="1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Border="1" applyAlignment="1" applyProtection="1">
      <alignment horizontal="center" vertical="center"/>
    </xf>
    <xf numFmtId="0" fontId="14" fillId="2" borderId="1" xfId="0" applyFont="1" applyFill="1" applyBorder="1" applyAlignment="1" applyProtection="1">
      <alignment horizontal="center" vertical="center"/>
    </xf>
    <xf numFmtId="2" fontId="18" fillId="0" borderId="1" xfId="0" applyNumberFormat="1" applyFont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center" vertical="center" wrapText="1"/>
    </xf>
    <xf numFmtId="0" fontId="25" fillId="0" borderId="29" xfId="0" applyFont="1" applyBorder="1" applyAlignment="1" applyProtection="1">
      <alignment horizontal="center" vertical="center"/>
    </xf>
    <xf numFmtId="0" fontId="25" fillId="0" borderId="30" xfId="0" applyFont="1" applyBorder="1" applyAlignment="1" applyProtection="1">
      <alignment horizontal="center" vertical="center"/>
    </xf>
    <xf numFmtId="0" fontId="14" fillId="0" borderId="1" xfId="0" applyFont="1" applyBorder="1" applyAlignment="1" applyProtection="1">
      <alignment horizontal="center" vertical="center" wrapText="1"/>
    </xf>
    <xf numFmtId="0" fontId="25" fillId="0" borderId="1" xfId="0" applyFont="1" applyBorder="1" applyAlignment="1" applyProtection="1">
      <alignment horizontal="center" vertical="center"/>
    </xf>
    <xf numFmtId="0" fontId="25" fillId="0" borderId="1" xfId="0" applyFont="1" applyBorder="1" applyAlignment="1" applyProtection="1">
      <alignment horizontal="center" vertical="center" wrapText="1"/>
    </xf>
    <xf numFmtId="0" fontId="25" fillId="0" borderId="8" xfId="0" applyFont="1" applyBorder="1" applyAlignment="1" applyProtection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7" fillId="0" borderId="1" xfId="0" applyFont="1" applyBorder="1" applyAlignment="1" applyProtection="1">
      <alignment horizontal="center" vertical="center" textRotation="90" wrapText="1"/>
    </xf>
    <xf numFmtId="0" fontId="45" fillId="0" borderId="1" xfId="0" applyFont="1" applyBorder="1" applyAlignment="1" applyProtection="1">
      <alignment horizontal="center" vertical="center"/>
    </xf>
    <xf numFmtId="0" fontId="46" fillId="2" borderId="1" xfId="3" applyFont="1" applyFill="1" applyBorder="1" applyAlignment="1" applyProtection="1">
      <alignment horizontal="center" vertical="center" wrapText="1"/>
    </xf>
    <xf numFmtId="0" fontId="46" fillId="0" borderId="1" xfId="3" applyFont="1" applyBorder="1" applyAlignment="1" applyProtection="1">
      <alignment horizontal="center" vertical="center" wrapText="1"/>
    </xf>
    <xf numFmtId="0" fontId="0" fillId="0" borderId="10" xfId="0" applyFont="1" applyBorder="1" applyAlignment="1" applyProtection="1">
      <alignment horizontal="center" vertical="center" wrapText="1" shrinkToFit="1"/>
      <protection hidden="1"/>
    </xf>
    <xf numFmtId="0" fontId="0" fillId="0" borderId="1" xfId="0" applyFont="1" applyBorder="1" applyAlignment="1" applyProtection="1">
      <alignment horizontal="center" vertical="center" wrapText="1" shrinkToFit="1"/>
      <protection hidden="1"/>
    </xf>
    <xf numFmtId="0" fontId="18" fillId="0" borderId="29" xfId="0" applyFont="1" applyBorder="1" applyAlignment="1" applyProtection="1">
      <alignment horizontal="center" vertical="center" wrapText="1"/>
      <protection hidden="1"/>
    </xf>
    <xf numFmtId="0" fontId="18" fillId="0" borderId="30" xfId="0" applyFont="1" applyBorder="1" applyAlignment="1" applyProtection="1">
      <alignment horizontal="center" vertical="center" wrapText="1"/>
      <protection hidden="1"/>
    </xf>
    <xf numFmtId="0" fontId="18" fillId="0" borderId="41" xfId="0" applyFont="1" applyBorder="1" applyAlignment="1" applyProtection="1">
      <alignment horizontal="center" vertical="center" wrapText="1"/>
      <protection hidden="1"/>
    </xf>
    <xf numFmtId="0" fontId="18" fillId="0" borderId="42" xfId="0" applyFont="1" applyBorder="1" applyAlignment="1" applyProtection="1">
      <alignment horizontal="center" vertical="center" wrapText="1"/>
      <protection hidden="1"/>
    </xf>
    <xf numFmtId="0" fontId="18" fillId="0" borderId="43" xfId="0" applyFont="1" applyBorder="1" applyAlignment="1" applyProtection="1">
      <alignment horizontal="center" vertical="center" wrapText="1"/>
      <protection hidden="1"/>
    </xf>
    <xf numFmtId="0" fontId="50" fillId="0" borderId="0" xfId="0" applyFont="1" applyAlignment="1">
      <alignment horizontal="center" vertical="center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Процентный 2" xfId="4"/>
    <cellStyle name="Процентный 3" xfId="5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638175</xdr:colOff>
      <xdr:row>4</xdr:row>
      <xdr:rowOff>95250</xdr:rowOff>
    </xdr:from>
    <xdr:to>
      <xdr:col>6</xdr:col>
      <xdr:colOff>390525</xdr:colOff>
      <xdr:row>6</xdr:row>
      <xdr:rowOff>161925</xdr:rowOff>
    </xdr:to>
    <xdr:pic>
      <xdr:nvPicPr>
        <xdr:cNvPr id="1728" name="Рисунок 1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0300" y="1476375"/>
          <a:ext cx="4286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3" tint="0.59999389629810485"/>
    <pageSetUpPr fitToPage="1"/>
  </sheetPr>
  <dimension ref="A1:I74"/>
  <sheetViews>
    <sheetView tabSelected="1" topLeftCell="A19" workbookViewId="0">
      <selection activeCell="E69" sqref="E69"/>
    </sheetView>
  </sheetViews>
  <sheetFormatPr defaultRowHeight="12.75" x14ac:dyDescent="0.2"/>
  <cols>
    <col min="1" max="1" width="7.5703125" style="8" customWidth="1"/>
    <col min="2" max="2" width="44.28515625" style="122" customWidth="1"/>
    <col min="3" max="3" width="7.42578125" style="8" customWidth="1"/>
    <col min="4" max="4" width="9.5703125" style="8" customWidth="1"/>
    <col min="5" max="5" width="10.140625" style="136" customWidth="1"/>
    <col min="6" max="6" width="10.140625" style="137" customWidth="1"/>
    <col min="7" max="7" width="13.28515625" style="137" customWidth="1"/>
    <col min="8" max="8" width="1" style="224" customWidth="1"/>
    <col min="9" max="9" width="14.5703125" style="224" customWidth="1"/>
    <col min="10" max="16384" width="9.140625" style="122"/>
  </cols>
  <sheetData>
    <row r="1" spans="1:9" x14ac:dyDescent="0.2">
      <c r="G1" s="138"/>
    </row>
    <row r="2" spans="1:9" ht="39" customHeight="1" x14ac:dyDescent="0.2">
      <c r="B2" s="139"/>
      <c r="C2" s="140"/>
      <c r="D2" s="140"/>
      <c r="E2" s="348" t="s">
        <v>196</v>
      </c>
      <c r="F2" s="348"/>
      <c r="G2" s="348"/>
    </row>
    <row r="3" spans="1:9" ht="18.75" customHeight="1" x14ac:dyDescent="0.2"/>
    <row r="4" spans="1:9" ht="18" x14ac:dyDescent="0.2">
      <c r="A4" s="342" t="s">
        <v>6</v>
      </c>
      <c r="B4" s="342"/>
      <c r="C4" s="342"/>
      <c r="D4" s="342"/>
      <c r="E4" s="342"/>
      <c r="F4" s="342" t="s">
        <v>131</v>
      </c>
      <c r="G4" s="342"/>
    </row>
    <row r="5" spans="1:9" ht="18" x14ac:dyDescent="0.2">
      <c r="A5" s="9"/>
      <c r="B5" s="9"/>
      <c r="C5" s="9"/>
      <c r="D5" s="9"/>
      <c r="E5" s="141"/>
      <c r="F5" s="142"/>
      <c r="G5" s="142"/>
    </row>
    <row r="6" spans="1:9" ht="15.75" x14ac:dyDescent="0.2">
      <c r="A6" s="345" t="s">
        <v>144</v>
      </c>
      <c r="B6" s="345"/>
      <c r="C6" s="345"/>
      <c r="D6" s="345"/>
      <c r="E6" s="345"/>
      <c r="F6" s="143"/>
      <c r="G6" s="143"/>
    </row>
    <row r="7" spans="1:9" ht="18" customHeight="1" x14ac:dyDescent="0.2">
      <c r="A7" s="345" t="s">
        <v>180</v>
      </c>
      <c r="B7" s="345"/>
      <c r="C7" s="345"/>
      <c r="D7" s="345"/>
      <c r="E7" s="345"/>
      <c r="F7" s="143"/>
      <c r="G7" s="143"/>
    </row>
    <row r="8" spans="1:9" ht="18" customHeight="1" x14ac:dyDescent="0.2">
      <c r="A8" s="345" t="s">
        <v>198</v>
      </c>
      <c r="B8" s="345"/>
      <c r="C8" s="345"/>
      <c r="D8" s="345"/>
      <c r="E8" s="345"/>
      <c r="F8" s="143"/>
      <c r="G8" s="143"/>
    </row>
    <row r="9" spans="1:9" ht="18" customHeight="1" x14ac:dyDescent="0.2">
      <c r="A9" s="144"/>
      <c r="B9" s="144"/>
      <c r="C9" s="144"/>
      <c r="D9" s="144"/>
      <c r="E9" s="145"/>
      <c r="F9" s="143"/>
      <c r="G9" s="143"/>
    </row>
    <row r="10" spans="1:9" ht="16.5" x14ac:dyDescent="0.2">
      <c r="A10" s="362" t="s">
        <v>63</v>
      </c>
      <c r="B10" s="362"/>
      <c r="C10" s="96"/>
      <c r="D10" s="53"/>
      <c r="E10" s="146"/>
      <c r="F10" s="147"/>
      <c r="G10" s="147"/>
    </row>
    <row r="11" spans="1:9" ht="34.5" customHeight="1" x14ac:dyDescent="0.2">
      <c r="A11" s="363"/>
      <c r="B11" s="363"/>
      <c r="C11" s="363"/>
      <c r="D11" s="363"/>
      <c r="E11" s="343" t="str">
        <f>IF(A11="","не заполнено","")</f>
        <v>не заполнено</v>
      </c>
      <c r="F11" s="344"/>
      <c r="G11" s="344"/>
      <c r="H11" s="224">
        <f>IF(E11="",1,0)</f>
        <v>0</v>
      </c>
    </row>
    <row r="12" spans="1:9" ht="8.25" customHeight="1" x14ac:dyDescent="0.2">
      <c r="A12" s="10"/>
      <c r="B12" s="11"/>
      <c r="C12" s="11"/>
      <c r="D12" s="11"/>
      <c r="E12" s="55"/>
      <c r="F12" s="57"/>
      <c r="G12" s="57"/>
    </row>
    <row r="13" spans="1:9" ht="15" customHeight="1" thickBot="1" x14ac:dyDescent="0.25">
      <c r="A13" s="40"/>
      <c r="B13" s="148"/>
      <c r="C13" s="148"/>
      <c r="D13" s="148"/>
      <c r="E13" s="149"/>
      <c r="F13" s="150"/>
      <c r="G13" s="150"/>
    </row>
    <row r="14" spans="1:9" ht="34.5" customHeight="1" thickBot="1" x14ac:dyDescent="0.25">
      <c r="A14" s="43" t="s">
        <v>64</v>
      </c>
      <c r="B14" s="44" t="s">
        <v>3</v>
      </c>
      <c r="C14" s="44" t="s">
        <v>1</v>
      </c>
      <c r="D14" s="357" t="s">
        <v>197</v>
      </c>
      <c r="E14" s="358"/>
      <c r="F14" s="358"/>
      <c r="G14" s="359"/>
    </row>
    <row r="15" spans="1:9" ht="20.25" customHeight="1" thickBot="1" x14ac:dyDescent="0.25">
      <c r="A15" s="354" t="s">
        <v>147</v>
      </c>
      <c r="B15" s="355"/>
      <c r="C15" s="42">
        <v>10</v>
      </c>
      <c r="D15" s="252"/>
      <c r="E15" s="253"/>
      <c r="F15" s="254"/>
      <c r="G15" s="255"/>
      <c r="H15" s="224">
        <f>IF(I15="",1,0)</f>
        <v>0</v>
      </c>
      <c r="I15" s="224" t="str">
        <f>IF(D15="","не заполнено","")</f>
        <v>не заполнено</v>
      </c>
    </row>
    <row r="16" spans="1:9" ht="18" x14ac:dyDescent="0.2">
      <c r="A16" s="360" t="s">
        <v>7</v>
      </c>
      <c r="B16" s="361"/>
      <c r="C16" s="12" t="s">
        <v>2</v>
      </c>
      <c r="D16" s="339" t="s">
        <v>2</v>
      </c>
      <c r="E16" s="340"/>
      <c r="F16" s="340"/>
      <c r="G16" s="341"/>
    </row>
    <row r="17" spans="1:9" ht="25.5" customHeight="1" x14ac:dyDescent="0.2">
      <c r="A17" s="13" t="s">
        <v>8</v>
      </c>
      <c r="B17" s="14" t="s">
        <v>170</v>
      </c>
      <c r="C17" s="15">
        <v>20</v>
      </c>
      <c r="D17" s="256">
        <f>D18+D19</f>
        <v>0</v>
      </c>
      <c r="E17" s="257"/>
      <c r="F17" s="258"/>
      <c r="G17" s="259"/>
    </row>
    <row r="18" spans="1:9" ht="25.5" customHeight="1" x14ac:dyDescent="0.2">
      <c r="A18" s="13" t="s">
        <v>13</v>
      </c>
      <c r="B18" s="14" t="s">
        <v>171</v>
      </c>
      <c r="C18" s="15">
        <v>21</v>
      </c>
      <c r="D18" s="260"/>
      <c r="E18" s="261"/>
      <c r="F18" s="262"/>
      <c r="G18" s="263"/>
      <c r="H18" s="224">
        <f t="shared" ref="H18:H69" si="0">IF(I18="",1,0)</f>
        <v>0</v>
      </c>
      <c r="I18" s="224" t="str">
        <f t="shared" ref="I18:I21" si="1">IF(D18="","не заполнено","")</f>
        <v>не заполнено</v>
      </c>
    </row>
    <row r="19" spans="1:9" ht="21" customHeight="1" x14ac:dyDescent="0.2">
      <c r="A19" s="13" t="s">
        <v>15</v>
      </c>
      <c r="B19" s="14" t="s">
        <v>66</v>
      </c>
      <c r="C19" s="15">
        <v>22</v>
      </c>
      <c r="D19" s="264">
        <v>0</v>
      </c>
      <c r="E19" s="265"/>
      <c r="F19" s="266"/>
      <c r="G19" s="267"/>
      <c r="H19" s="224">
        <f t="shared" si="0"/>
        <v>1</v>
      </c>
      <c r="I19" s="224" t="str">
        <f t="shared" si="1"/>
        <v/>
      </c>
    </row>
    <row r="20" spans="1:9" ht="21" customHeight="1" x14ac:dyDescent="0.2">
      <c r="A20" s="13" t="s">
        <v>9</v>
      </c>
      <c r="B20" s="14" t="s">
        <v>65</v>
      </c>
      <c r="C20" s="15">
        <v>30</v>
      </c>
      <c r="D20" s="268"/>
      <c r="E20" s="265"/>
      <c r="F20" s="266"/>
      <c r="G20" s="267"/>
      <c r="H20" s="224">
        <f t="shared" si="0"/>
        <v>0</v>
      </c>
      <c r="I20" s="224" t="str">
        <f t="shared" si="1"/>
        <v>не заполнено</v>
      </c>
    </row>
    <row r="21" spans="1:9" ht="21.75" customHeight="1" thickBot="1" x14ac:dyDescent="0.25">
      <c r="A21" s="17" t="s">
        <v>10</v>
      </c>
      <c r="B21" s="18" t="s">
        <v>151</v>
      </c>
      <c r="C21" s="19">
        <v>40</v>
      </c>
      <c r="D21" s="269"/>
      <c r="E21" s="270"/>
      <c r="F21" s="271"/>
      <c r="G21" s="272"/>
      <c r="H21" s="224">
        <f t="shared" si="0"/>
        <v>0</v>
      </c>
      <c r="I21" s="224" t="str">
        <f t="shared" si="1"/>
        <v>не заполнено</v>
      </c>
    </row>
    <row r="22" spans="1:9" ht="20.100000000000001" customHeight="1" thickBot="1" x14ac:dyDescent="0.25">
      <c r="A22" s="356" t="s">
        <v>59</v>
      </c>
      <c r="B22" s="351"/>
      <c r="C22" s="42">
        <v>50</v>
      </c>
      <c r="D22" s="273">
        <f>D17+D20+D21</f>
        <v>0</v>
      </c>
      <c r="E22" s="274"/>
      <c r="F22" s="275"/>
      <c r="G22" s="276"/>
    </row>
    <row r="23" spans="1:9" ht="54" customHeight="1" thickBot="1" x14ac:dyDescent="0.25">
      <c r="A23" s="350" t="s">
        <v>11</v>
      </c>
      <c r="B23" s="351"/>
      <c r="C23" s="47" t="s">
        <v>2</v>
      </c>
      <c r="D23" s="48" t="s">
        <v>130</v>
      </c>
      <c r="E23" s="56" t="s">
        <v>128</v>
      </c>
      <c r="F23" s="58" t="s">
        <v>129</v>
      </c>
      <c r="G23" s="59" t="s">
        <v>152</v>
      </c>
    </row>
    <row r="24" spans="1:9" ht="20.100000000000001" customHeight="1" x14ac:dyDescent="0.2">
      <c r="A24" s="45" t="s">
        <v>8</v>
      </c>
      <c r="B24" s="46" t="s">
        <v>12</v>
      </c>
      <c r="C24" s="162">
        <v>60</v>
      </c>
      <c r="D24" s="277">
        <f>E24+F24+G24</f>
        <v>0</v>
      </c>
      <c r="E24" s="278">
        <f>E25+E26+E27+E30+E31+E32+E33+E34</f>
        <v>0</v>
      </c>
      <c r="F24" s="278">
        <f t="shared" ref="F24:G24" si="2">F25+F26+F27+F30+F31+F32+F33+F34</f>
        <v>0</v>
      </c>
      <c r="G24" s="278">
        <f t="shared" si="2"/>
        <v>0</v>
      </c>
    </row>
    <row r="25" spans="1:9" ht="20.100000000000001" customHeight="1" x14ac:dyDescent="0.2">
      <c r="A25" s="49" t="s">
        <v>13</v>
      </c>
      <c r="B25" s="14" t="s">
        <v>14</v>
      </c>
      <c r="C25" s="15">
        <v>61</v>
      </c>
      <c r="D25" s="279">
        <f t="shared" ref="D25:D58" si="3">E25+F25+G25</f>
        <v>0</v>
      </c>
      <c r="E25" s="280"/>
      <c r="F25" s="281">
        <v>0</v>
      </c>
      <c r="G25" s="281">
        <v>0</v>
      </c>
      <c r="H25" s="224">
        <f t="shared" si="0"/>
        <v>0</v>
      </c>
      <c r="I25" s="224" t="str">
        <f>IF(D25="","не заполнено",IF(E25="","не заполнено",IF(F25="","не заполнено",IF(G25="","не заполнено",""))))</f>
        <v>не заполнено</v>
      </c>
    </row>
    <row r="26" spans="1:9" ht="28.5" customHeight="1" x14ac:dyDescent="0.2">
      <c r="A26" s="49" t="s">
        <v>15</v>
      </c>
      <c r="B26" s="14" t="s">
        <v>16</v>
      </c>
      <c r="C26" s="15">
        <v>62</v>
      </c>
      <c r="D26" s="282">
        <f t="shared" si="3"/>
        <v>0</v>
      </c>
      <c r="E26" s="280"/>
      <c r="F26" s="281">
        <v>0</v>
      </c>
      <c r="G26" s="281">
        <v>0</v>
      </c>
      <c r="H26" s="224">
        <f t="shared" si="0"/>
        <v>0</v>
      </c>
      <c r="I26" s="224" t="str">
        <f t="shared" ref="I26:I58" si="4">IF(D26="","не заполнено",IF(E26="","не заполнено",IF(F26="","не заполнено",IF(G26="","не заполнено",""))))</f>
        <v>не заполнено</v>
      </c>
    </row>
    <row r="27" spans="1:9" ht="20.100000000000001" customHeight="1" x14ac:dyDescent="0.2">
      <c r="A27" s="49" t="s">
        <v>17</v>
      </c>
      <c r="B27" s="14" t="s">
        <v>18</v>
      </c>
      <c r="C27" s="15">
        <v>63</v>
      </c>
      <c r="D27" s="282">
        <f t="shared" si="3"/>
        <v>0</v>
      </c>
      <c r="E27" s="283">
        <f>E28+E29</f>
        <v>0</v>
      </c>
      <c r="F27" s="283">
        <f t="shared" ref="F27:G27" si="5">F28+F29</f>
        <v>0</v>
      </c>
      <c r="G27" s="283">
        <f t="shared" si="5"/>
        <v>0</v>
      </c>
    </row>
    <row r="28" spans="1:9" ht="20.100000000000001" customHeight="1" x14ac:dyDescent="0.2">
      <c r="A28" s="49" t="s">
        <v>169</v>
      </c>
      <c r="B28" s="14" t="s">
        <v>178</v>
      </c>
      <c r="C28" s="15" t="s">
        <v>173</v>
      </c>
      <c r="D28" s="282">
        <f t="shared" si="3"/>
        <v>0</v>
      </c>
      <c r="E28" s="280"/>
      <c r="F28" s="281">
        <v>0</v>
      </c>
      <c r="G28" s="281">
        <v>0</v>
      </c>
      <c r="H28" s="224">
        <f t="shared" si="0"/>
        <v>0</v>
      </c>
      <c r="I28" s="224" t="str">
        <f t="shared" si="4"/>
        <v>не заполнено</v>
      </c>
    </row>
    <row r="29" spans="1:9" ht="20.100000000000001" customHeight="1" x14ac:dyDescent="0.2">
      <c r="A29" s="49" t="s">
        <v>172</v>
      </c>
      <c r="B29" s="14" t="s">
        <v>179</v>
      </c>
      <c r="C29" s="15" t="s">
        <v>174</v>
      </c>
      <c r="D29" s="282">
        <f t="shared" si="3"/>
        <v>0</v>
      </c>
      <c r="E29" s="280"/>
      <c r="F29" s="281">
        <v>0</v>
      </c>
      <c r="G29" s="281">
        <v>0</v>
      </c>
      <c r="H29" s="224">
        <f t="shared" si="0"/>
        <v>0</v>
      </c>
      <c r="I29" s="224" t="str">
        <f t="shared" si="4"/>
        <v>не заполнено</v>
      </c>
    </row>
    <row r="30" spans="1:9" ht="30" customHeight="1" x14ac:dyDescent="0.2">
      <c r="A30" s="49" t="s">
        <v>19</v>
      </c>
      <c r="B30" s="14" t="s">
        <v>148</v>
      </c>
      <c r="C30" s="15">
        <v>64</v>
      </c>
      <c r="D30" s="282">
        <f t="shared" si="3"/>
        <v>0</v>
      </c>
      <c r="E30" s="280"/>
      <c r="F30" s="281">
        <v>0</v>
      </c>
      <c r="G30" s="281">
        <v>0</v>
      </c>
      <c r="H30" s="224">
        <f t="shared" si="0"/>
        <v>0</v>
      </c>
      <c r="I30" s="224" t="str">
        <f t="shared" si="4"/>
        <v>не заполнено</v>
      </c>
    </row>
    <row r="31" spans="1:9" ht="20.100000000000001" customHeight="1" x14ac:dyDescent="0.2">
      <c r="A31" s="49" t="s">
        <v>20</v>
      </c>
      <c r="B31" s="14" t="s">
        <v>21</v>
      </c>
      <c r="C31" s="15">
        <v>65</v>
      </c>
      <c r="D31" s="282">
        <f t="shared" si="3"/>
        <v>0</v>
      </c>
      <c r="E31" s="280"/>
      <c r="F31" s="281">
        <v>0</v>
      </c>
      <c r="G31" s="281">
        <v>0</v>
      </c>
      <c r="H31" s="224">
        <f t="shared" si="0"/>
        <v>0</v>
      </c>
      <c r="I31" s="224" t="str">
        <f t="shared" si="4"/>
        <v>не заполнено</v>
      </c>
    </row>
    <row r="32" spans="1:9" ht="20.100000000000001" customHeight="1" x14ac:dyDescent="0.2">
      <c r="A32" s="49" t="s">
        <v>22</v>
      </c>
      <c r="B32" s="14" t="s">
        <v>67</v>
      </c>
      <c r="C32" s="15">
        <v>66</v>
      </c>
      <c r="D32" s="282">
        <f t="shared" si="3"/>
        <v>0</v>
      </c>
      <c r="E32" s="280"/>
      <c r="F32" s="281">
        <v>0</v>
      </c>
      <c r="G32" s="281">
        <v>0</v>
      </c>
      <c r="H32" s="224">
        <f t="shared" si="0"/>
        <v>0</v>
      </c>
      <c r="I32" s="224" t="str">
        <f t="shared" si="4"/>
        <v>не заполнено</v>
      </c>
    </row>
    <row r="33" spans="1:9" ht="29.25" customHeight="1" x14ac:dyDescent="0.2">
      <c r="A33" s="49" t="s">
        <v>23</v>
      </c>
      <c r="B33" s="14" t="s">
        <v>90</v>
      </c>
      <c r="C33" s="15">
        <v>67</v>
      </c>
      <c r="D33" s="282">
        <f t="shared" si="3"/>
        <v>0</v>
      </c>
      <c r="E33" s="280"/>
      <c r="F33" s="281">
        <v>0</v>
      </c>
      <c r="G33" s="281">
        <v>0</v>
      </c>
      <c r="H33" s="224">
        <f t="shared" si="0"/>
        <v>0</v>
      </c>
      <c r="I33" s="224" t="str">
        <f t="shared" si="4"/>
        <v>не заполнено</v>
      </c>
    </row>
    <row r="34" spans="1:9" ht="20.25" customHeight="1" x14ac:dyDescent="0.2">
      <c r="A34" s="49" t="s">
        <v>69</v>
      </c>
      <c r="B34" s="14" t="s">
        <v>150</v>
      </c>
      <c r="C34" s="15">
        <v>68</v>
      </c>
      <c r="D34" s="282">
        <f t="shared" si="3"/>
        <v>0</v>
      </c>
      <c r="E34" s="283">
        <f>E35+E36+E37+E38</f>
        <v>0</v>
      </c>
      <c r="F34" s="283">
        <f t="shared" ref="F34:G34" si="6">F35+F36+F37+F38</f>
        <v>0</v>
      </c>
      <c r="G34" s="283">
        <f t="shared" si="6"/>
        <v>0</v>
      </c>
    </row>
    <row r="35" spans="1:9" ht="22.5" customHeight="1" x14ac:dyDescent="0.2">
      <c r="A35" s="50" t="s">
        <v>70</v>
      </c>
      <c r="B35" s="14" t="s">
        <v>97</v>
      </c>
      <c r="C35" s="15" t="s">
        <v>100</v>
      </c>
      <c r="D35" s="282">
        <f t="shared" si="3"/>
        <v>0</v>
      </c>
      <c r="E35" s="280"/>
      <c r="F35" s="281">
        <v>0</v>
      </c>
      <c r="G35" s="281">
        <v>0</v>
      </c>
      <c r="H35" s="224">
        <f t="shared" si="0"/>
        <v>0</v>
      </c>
      <c r="I35" s="224" t="str">
        <f t="shared" si="4"/>
        <v>не заполнено</v>
      </c>
    </row>
    <row r="36" spans="1:9" ht="22.5" customHeight="1" x14ac:dyDescent="0.2">
      <c r="A36" s="50" t="s">
        <v>71</v>
      </c>
      <c r="B36" s="14" t="s">
        <v>38</v>
      </c>
      <c r="C36" s="15" t="s">
        <v>101</v>
      </c>
      <c r="D36" s="282">
        <f t="shared" si="3"/>
        <v>0</v>
      </c>
      <c r="E36" s="280"/>
      <c r="F36" s="281">
        <v>0</v>
      </c>
      <c r="G36" s="281">
        <v>0</v>
      </c>
      <c r="H36" s="224">
        <f t="shared" si="0"/>
        <v>0</v>
      </c>
      <c r="I36" s="224" t="str">
        <f t="shared" si="4"/>
        <v>не заполнено</v>
      </c>
    </row>
    <row r="37" spans="1:9" ht="24" customHeight="1" x14ac:dyDescent="0.2">
      <c r="A37" s="50" t="s">
        <v>72</v>
      </c>
      <c r="B37" s="16" t="s">
        <v>74</v>
      </c>
      <c r="C37" s="15" t="s">
        <v>102</v>
      </c>
      <c r="D37" s="282">
        <f t="shared" si="3"/>
        <v>0</v>
      </c>
      <c r="E37" s="280"/>
      <c r="F37" s="281">
        <v>0</v>
      </c>
      <c r="G37" s="281">
        <v>0</v>
      </c>
      <c r="H37" s="224">
        <f t="shared" si="0"/>
        <v>0</v>
      </c>
      <c r="I37" s="224" t="str">
        <f t="shared" si="4"/>
        <v>не заполнено</v>
      </c>
    </row>
    <row r="38" spans="1:9" ht="28.5" customHeight="1" x14ac:dyDescent="0.2">
      <c r="A38" s="50" t="s">
        <v>73</v>
      </c>
      <c r="B38" s="14" t="s">
        <v>89</v>
      </c>
      <c r="C38" s="15" t="s">
        <v>103</v>
      </c>
      <c r="D38" s="282">
        <f t="shared" si="3"/>
        <v>0</v>
      </c>
      <c r="E38" s="280"/>
      <c r="F38" s="281">
        <v>0</v>
      </c>
      <c r="G38" s="281">
        <v>0</v>
      </c>
      <c r="H38" s="224">
        <f t="shared" si="0"/>
        <v>0</v>
      </c>
      <c r="I38" s="224" t="str">
        <f t="shared" si="4"/>
        <v>не заполнено</v>
      </c>
    </row>
    <row r="39" spans="1:9" ht="21.75" customHeight="1" x14ac:dyDescent="0.2">
      <c r="A39" s="49" t="s">
        <v>9</v>
      </c>
      <c r="B39" s="14" t="s">
        <v>68</v>
      </c>
      <c r="C39" s="15">
        <v>70</v>
      </c>
      <c r="D39" s="282">
        <f t="shared" si="3"/>
        <v>0</v>
      </c>
      <c r="E39" s="284"/>
      <c r="F39" s="285">
        <v>0</v>
      </c>
      <c r="G39" s="285">
        <v>0</v>
      </c>
      <c r="H39" s="224">
        <f t="shared" si="0"/>
        <v>0</v>
      </c>
      <c r="I39" s="224" t="str">
        <f t="shared" si="4"/>
        <v>не заполнено</v>
      </c>
    </row>
    <row r="40" spans="1:9" ht="20.100000000000001" customHeight="1" x14ac:dyDescent="0.2">
      <c r="A40" s="49" t="s">
        <v>10</v>
      </c>
      <c r="B40" s="14" t="s">
        <v>24</v>
      </c>
      <c r="C40" s="15">
        <v>80</v>
      </c>
      <c r="D40" s="282">
        <f t="shared" si="3"/>
        <v>0</v>
      </c>
      <c r="E40" s="284"/>
      <c r="F40" s="285">
        <v>0</v>
      </c>
      <c r="G40" s="285">
        <v>0</v>
      </c>
      <c r="H40" s="224">
        <f t="shared" si="0"/>
        <v>0</v>
      </c>
      <c r="I40" s="224" t="str">
        <f t="shared" si="4"/>
        <v>не заполнено</v>
      </c>
    </row>
    <row r="41" spans="1:9" ht="20.100000000000001" customHeight="1" x14ac:dyDescent="0.2">
      <c r="A41" s="49" t="s">
        <v>25</v>
      </c>
      <c r="B41" s="14" t="s">
        <v>26</v>
      </c>
      <c r="C41" s="15">
        <v>90</v>
      </c>
      <c r="D41" s="282">
        <f t="shared" si="3"/>
        <v>0</v>
      </c>
      <c r="E41" s="284"/>
      <c r="F41" s="285">
        <v>0</v>
      </c>
      <c r="G41" s="285">
        <v>0</v>
      </c>
      <c r="H41" s="224">
        <f t="shared" si="0"/>
        <v>0</v>
      </c>
      <c r="I41" s="224" t="str">
        <f t="shared" si="4"/>
        <v>не заполнено</v>
      </c>
    </row>
    <row r="42" spans="1:9" ht="20.100000000000001" customHeight="1" x14ac:dyDescent="0.2">
      <c r="A42" s="49" t="s">
        <v>27</v>
      </c>
      <c r="B42" s="14" t="s">
        <v>135</v>
      </c>
      <c r="C42" s="15">
        <v>100</v>
      </c>
      <c r="D42" s="282">
        <f t="shared" si="3"/>
        <v>0</v>
      </c>
      <c r="E42" s="284"/>
      <c r="F42" s="285">
        <v>0</v>
      </c>
      <c r="G42" s="285">
        <v>0</v>
      </c>
      <c r="H42" s="224">
        <f t="shared" si="0"/>
        <v>0</v>
      </c>
      <c r="I42" s="224" t="str">
        <f t="shared" si="4"/>
        <v>не заполнено</v>
      </c>
    </row>
    <row r="43" spans="1:9" ht="44.25" customHeight="1" x14ac:dyDescent="0.2">
      <c r="A43" s="49" t="s">
        <v>28</v>
      </c>
      <c r="B43" s="14" t="s">
        <v>125</v>
      </c>
      <c r="C43" s="15">
        <v>110</v>
      </c>
      <c r="D43" s="282">
        <f t="shared" si="3"/>
        <v>0</v>
      </c>
      <c r="E43" s="286">
        <f>E44+E45+E46+E47+E48+E49+E50+E51</f>
        <v>0</v>
      </c>
      <c r="F43" s="286">
        <f t="shared" ref="F43:G43" si="7">F44+F45+F46+F47+F48+F49+F50+F51</f>
        <v>0</v>
      </c>
      <c r="G43" s="286">
        <f t="shared" si="7"/>
        <v>0</v>
      </c>
    </row>
    <row r="44" spans="1:9" ht="20.100000000000001" customHeight="1" x14ac:dyDescent="0.2">
      <c r="A44" s="49" t="s">
        <v>29</v>
      </c>
      <c r="B44" s="14" t="s">
        <v>30</v>
      </c>
      <c r="C44" s="15">
        <v>111</v>
      </c>
      <c r="D44" s="282">
        <f t="shared" si="3"/>
        <v>0</v>
      </c>
      <c r="E44" s="280"/>
      <c r="F44" s="281">
        <v>0</v>
      </c>
      <c r="G44" s="281">
        <v>0</v>
      </c>
      <c r="H44" s="224">
        <f t="shared" si="0"/>
        <v>0</v>
      </c>
      <c r="I44" s="224" t="str">
        <f t="shared" si="4"/>
        <v>не заполнено</v>
      </c>
    </row>
    <row r="45" spans="1:9" ht="20.100000000000001" customHeight="1" x14ac:dyDescent="0.2">
      <c r="A45" s="49" t="s">
        <v>31</v>
      </c>
      <c r="B45" s="14" t="s">
        <v>32</v>
      </c>
      <c r="C45" s="15">
        <v>112</v>
      </c>
      <c r="D45" s="282">
        <f t="shared" si="3"/>
        <v>0</v>
      </c>
      <c r="E45" s="280"/>
      <c r="F45" s="281">
        <v>0</v>
      </c>
      <c r="G45" s="281">
        <v>0</v>
      </c>
      <c r="H45" s="224">
        <f t="shared" si="0"/>
        <v>0</v>
      </c>
      <c r="I45" s="224" t="str">
        <f t="shared" si="4"/>
        <v>не заполнено</v>
      </c>
    </row>
    <row r="46" spans="1:9" ht="20.100000000000001" customHeight="1" x14ac:dyDescent="0.2">
      <c r="A46" s="51" t="s">
        <v>39</v>
      </c>
      <c r="B46" s="14" t="s">
        <v>88</v>
      </c>
      <c r="C46" s="15">
        <v>113</v>
      </c>
      <c r="D46" s="282">
        <f t="shared" si="3"/>
        <v>0</v>
      </c>
      <c r="E46" s="280"/>
      <c r="F46" s="281">
        <v>0</v>
      </c>
      <c r="G46" s="281">
        <v>0</v>
      </c>
      <c r="H46" s="224">
        <f t="shared" si="0"/>
        <v>0</v>
      </c>
      <c r="I46" s="224" t="str">
        <f t="shared" si="4"/>
        <v>не заполнено</v>
      </c>
    </row>
    <row r="47" spans="1:9" ht="33" customHeight="1" x14ac:dyDescent="0.2">
      <c r="A47" s="52" t="s">
        <v>40</v>
      </c>
      <c r="B47" s="14" t="s">
        <v>33</v>
      </c>
      <c r="C47" s="15">
        <v>114</v>
      </c>
      <c r="D47" s="282">
        <f t="shared" si="3"/>
        <v>0</v>
      </c>
      <c r="E47" s="280"/>
      <c r="F47" s="281">
        <v>0</v>
      </c>
      <c r="G47" s="281">
        <v>0</v>
      </c>
      <c r="H47" s="224">
        <f t="shared" si="0"/>
        <v>0</v>
      </c>
      <c r="I47" s="224" t="str">
        <f t="shared" si="4"/>
        <v>не заполнено</v>
      </c>
    </row>
    <row r="48" spans="1:9" ht="20.100000000000001" customHeight="1" x14ac:dyDescent="0.2">
      <c r="A48" s="49" t="s">
        <v>136</v>
      </c>
      <c r="B48" s="14" t="s">
        <v>34</v>
      </c>
      <c r="C48" s="15">
        <v>115</v>
      </c>
      <c r="D48" s="282">
        <f t="shared" si="3"/>
        <v>0</v>
      </c>
      <c r="E48" s="280"/>
      <c r="F48" s="281">
        <v>0</v>
      </c>
      <c r="G48" s="281">
        <v>0</v>
      </c>
      <c r="H48" s="224">
        <f t="shared" si="0"/>
        <v>0</v>
      </c>
      <c r="I48" s="224" t="str">
        <f t="shared" si="4"/>
        <v>не заполнено</v>
      </c>
    </row>
    <row r="49" spans="1:9" ht="20.100000000000001" customHeight="1" x14ac:dyDescent="0.2">
      <c r="A49" s="49" t="s">
        <v>137</v>
      </c>
      <c r="B49" s="14" t="s">
        <v>35</v>
      </c>
      <c r="C49" s="15">
        <v>116</v>
      </c>
      <c r="D49" s="282">
        <f t="shared" si="3"/>
        <v>0</v>
      </c>
      <c r="E49" s="280"/>
      <c r="F49" s="281">
        <v>0</v>
      </c>
      <c r="G49" s="281">
        <v>0</v>
      </c>
      <c r="H49" s="224">
        <f t="shared" si="0"/>
        <v>0</v>
      </c>
      <c r="I49" s="224" t="str">
        <f t="shared" si="4"/>
        <v>не заполнено</v>
      </c>
    </row>
    <row r="50" spans="1:9" ht="20.100000000000001" customHeight="1" x14ac:dyDescent="0.2">
      <c r="A50" s="49" t="s">
        <v>138</v>
      </c>
      <c r="B50" s="14" t="s">
        <v>36</v>
      </c>
      <c r="C50" s="15">
        <v>117</v>
      </c>
      <c r="D50" s="282">
        <f t="shared" si="3"/>
        <v>0</v>
      </c>
      <c r="E50" s="280"/>
      <c r="F50" s="281">
        <v>0</v>
      </c>
      <c r="G50" s="281">
        <v>0</v>
      </c>
      <c r="H50" s="224">
        <f t="shared" si="0"/>
        <v>0</v>
      </c>
      <c r="I50" s="224" t="str">
        <f t="shared" si="4"/>
        <v>не заполнено</v>
      </c>
    </row>
    <row r="51" spans="1:9" ht="20.100000000000001" customHeight="1" x14ac:dyDescent="0.2">
      <c r="A51" s="49" t="s">
        <v>139</v>
      </c>
      <c r="B51" s="14" t="s">
        <v>0</v>
      </c>
      <c r="C51" s="15">
        <v>118</v>
      </c>
      <c r="D51" s="282">
        <f t="shared" si="3"/>
        <v>0</v>
      </c>
      <c r="E51" s="280"/>
      <c r="F51" s="281">
        <v>0</v>
      </c>
      <c r="G51" s="281">
        <v>0</v>
      </c>
      <c r="H51" s="224">
        <f t="shared" si="0"/>
        <v>0</v>
      </c>
      <c r="I51" s="224" t="str">
        <f t="shared" si="4"/>
        <v>не заполнено</v>
      </c>
    </row>
    <row r="52" spans="1:9" ht="20.100000000000001" customHeight="1" x14ac:dyDescent="0.2">
      <c r="A52" s="49" t="s">
        <v>37</v>
      </c>
      <c r="B52" s="14" t="s">
        <v>145</v>
      </c>
      <c r="C52" s="15">
        <v>120</v>
      </c>
      <c r="D52" s="282">
        <f t="shared" si="3"/>
        <v>0</v>
      </c>
      <c r="E52" s="280"/>
      <c r="F52" s="281">
        <v>0</v>
      </c>
      <c r="G52" s="281">
        <v>0</v>
      </c>
      <c r="H52" s="224">
        <f t="shared" si="0"/>
        <v>0</v>
      </c>
      <c r="I52" s="224" t="str">
        <f t="shared" si="4"/>
        <v>не заполнено</v>
      </c>
    </row>
    <row r="53" spans="1:9" ht="20.100000000000001" customHeight="1" x14ac:dyDescent="0.2">
      <c r="A53" s="49" t="s">
        <v>140</v>
      </c>
      <c r="B53" s="14" t="s">
        <v>149</v>
      </c>
      <c r="C53" s="15">
        <v>130</v>
      </c>
      <c r="D53" s="282">
        <f t="shared" si="3"/>
        <v>0</v>
      </c>
      <c r="E53" s="286">
        <f>E54+E55+E56+E57</f>
        <v>0</v>
      </c>
      <c r="F53" s="286">
        <f t="shared" ref="F53:G53" si="8">F54+F55+F56+F57</f>
        <v>0</v>
      </c>
      <c r="G53" s="286">
        <f t="shared" si="8"/>
        <v>0</v>
      </c>
    </row>
    <row r="54" spans="1:9" ht="20.100000000000001" customHeight="1" x14ac:dyDescent="0.2">
      <c r="A54" s="49" t="s">
        <v>165</v>
      </c>
      <c r="B54" s="14" t="s">
        <v>132</v>
      </c>
      <c r="C54" s="15">
        <v>131</v>
      </c>
      <c r="D54" s="282">
        <f t="shared" si="3"/>
        <v>0</v>
      </c>
      <c r="E54" s="280"/>
      <c r="F54" s="281">
        <v>0</v>
      </c>
      <c r="G54" s="281">
        <v>0</v>
      </c>
      <c r="H54" s="224">
        <f t="shared" si="0"/>
        <v>0</v>
      </c>
      <c r="I54" s="224" t="str">
        <f t="shared" si="4"/>
        <v>не заполнено</v>
      </c>
    </row>
    <row r="55" spans="1:9" ht="27.75" customHeight="1" x14ac:dyDescent="0.2">
      <c r="A55" s="49" t="s">
        <v>166</v>
      </c>
      <c r="B55" s="41" t="s">
        <v>188</v>
      </c>
      <c r="C55" s="15">
        <v>132</v>
      </c>
      <c r="D55" s="282">
        <f t="shared" si="3"/>
        <v>0</v>
      </c>
      <c r="E55" s="280"/>
      <c r="F55" s="281">
        <v>0</v>
      </c>
      <c r="G55" s="281">
        <v>0</v>
      </c>
      <c r="H55" s="224">
        <f t="shared" si="0"/>
        <v>0</v>
      </c>
      <c r="I55" s="224" t="str">
        <f t="shared" si="4"/>
        <v>не заполнено</v>
      </c>
    </row>
    <row r="56" spans="1:9" ht="20.100000000000001" customHeight="1" x14ac:dyDescent="0.2">
      <c r="A56" s="49" t="s">
        <v>167</v>
      </c>
      <c r="B56" s="14" t="s">
        <v>87</v>
      </c>
      <c r="C56" s="15">
        <v>133</v>
      </c>
      <c r="D56" s="282">
        <f t="shared" si="3"/>
        <v>0</v>
      </c>
      <c r="E56" s="280"/>
      <c r="F56" s="281">
        <v>0</v>
      </c>
      <c r="G56" s="281">
        <v>0</v>
      </c>
      <c r="H56" s="224">
        <f t="shared" si="0"/>
        <v>0</v>
      </c>
      <c r="I56" s="224" t="str">
        <f t="shared" si="4"/>
        <v>не заполнено</v>
      </c>
    </row>
    <row r="57" spans="1:9" ht="20.100000000000001" customHeight="1" x14ac:dyDescent="0.2">
      <c r="A57" s="49" t="s">
        <v>168</v>
      </c>
      <c r="B57" s="14" t="s">
        <v>86</v>
      </c>
      <c r="C57" s="70">
        <v>134</v>
      </c>
      <c r="D57" s="282">
        <f t="shared" si="3"/>
        <v>0</v>
      </c>
      <c r="E57" s="280"/>
      <c r="F57" s="281">
        <v>0</v>
      </c>
      <c r="G57" s="281">
        <v>0</v>
      </c>
      <c r="H57" s="224">
        <f t="shared" si="0"/>
        <v>0</v>
      </c>
      <c r="I57" s="224" t="str">
        <f t="shared" si="4"/>
        <v>не заполнено</v>
      </c>
    </row>
    <row r="58" spans="1:9" ht="17.25" thickBot="1" x14ac:dyDescent="0.25">
      <c r="A58" s="163" t="s">
        <v>163</v>
      </c>
      <c r="B58" s="18" t="s">
        <v>75</v>
      </c>
      <c r="C58" s="19">
        <v>140</v>
      </c>
      <c r="D58" s="287">
        <f t="shared" si="3"/>
        <v>0</v>
      </c>
      <c r="E58" s="288"/>
      <c r="F58" s="289">
        <v>0</v>
      </c>
      <c r="G58" s="289">
        <v>0</v>
      </c>
      <c r="H58" s="224">
        <f t="shared" si="0"/>
        <v>0</v>
      </c>
      <c r="I58" s="224" t="str">
        <f t="shared" si="4"/>
        <v>не заполнено</v>
      </c>
    </row>
    <row r="59" spans="1:9" ht="20.100000000000001" customHeight="1" thickBot="1" x14ac:dyDescent="0.25">
      <c r="A59" s="352" t="s">
        <v>58</v>
      </c>
      <c r="B59" s="353"/>
      <c r="C59" s="42">
        <v>150</v>
      </c>
      <c r="D59" s="290">
        <f>D24+D39+D40+D41+D42+D43+D52+D53+D58</f>
        <v>0</v>
      </c>
      <c r="E59" s="290">
        <f t="shared" ref="E59:G59" si="9">E24+E39+E40+E41+E42+E43+E52+E53+E58</f>
        <v>0</v>
      </c>
      <c r="F59" s="290">
        <f t="shared" si="9"/>
        <v>0</v>
      </c>
      <c r="G59" s="291">
        <f t="shared" si="9"/>
        <v>0</v>
      </c>
    </row>
    <row r="60" spans="1:9" ht="20.100000000000001" customHeight="1" thickBot="1" x14ac:dyDescent="0.25">
      <c r="A60" s="354" t="s">
        <v>146</v>
      </c>
      <c r="B60" s="355"/>
      <c r="C60" s="42">
        <v>160</v>
      </c>
      <c r="D60" s="290">
        <f>D15+D22-D59</f>
        <v>0</v>
      </c>
      <c r="E60" s="292" t="s">
        <v>2</v>
      </c>
      <c r="F60" s="293" t="s">
        <v>2</v>
      </c>
      <c r="G60" s="294" t="s">
        <v>2</v>
      </c>
    </row>
    <row r="61" spans="1:9" ht="17.25" thickBot="1" x14ac:dyDescent="0.25">
      <c r="A61" s="352" t="s">
        <v>84</v>
      </c>
      <c r="B61" s="353"/>
      <c r="C61" s="42">
        <v>170</v>
      </c>
      <c r="D61" s="290" t="e">
        <f>D59*100/D22</f>
        <v>#DIV/0!</v>
      </c>
      <c r="E61" s="295" t="e">
        <f>E59*100/D17</f>
        <v>#DIV/0!</v>
      </c>
      <c r="F61" s="296" t="e">
        <f>F59*100/D20</f>
        <v>#DIV/0!</v>
      </c>
      <c r="G61" s="297" t="e">
        <f>G59*100/D21</f>
        <v>#DIV/0!</v>
      </c>
    </row>
    <row r="62" spans="1:9" x14ac:dyDescent="0.2">
      <c r="A62" s="20"/>
      <c r="B62" s="92"/>
      <c r="C62" s="20"/>
      <c r="D62" s="20"/>
      <c r="E62" s="151"/>
      <c r="F62" s="152"/>
      <c r="G62" s="152"/>
    </row>
    <row r="63" spans="1:9" ht="15.75" x14ac:dyDescent="0.2">
      <c r="A63" s="20"/>
      <c r="B63" s="153" t="s">
        <v>62</v>
      </c>
      <c r="C63" s="20"/>
      <c r="D63" s="20"/>
      <c r="E63" s="151"/>
      <c r="F63" s="152"/>
      <c r="G63" s="152"/>
    </row>
    <row r="64" spans="1:9" ht="15.75" x14ac:dyDescent="0.2">
      <c r="A64" s="20"/>
      <c r="B64" s="153" t="s">
        <v>5</v>
      </c>
      <c r="C64" s="349"/>
      <c r="D64" s="349"/>
      <c r="E64" s="349"/>
      <c r="F64" s="154"/>
      <c r="G64" s="154"/>
      <c r="H64" s="224">
        <f t="shared" si="0"/>
        <v>0</v>
      </c>
      <c r="I64" s="224" t="str">
        <f>IF(C64="","не заполнено","")</f>
        <v>не заполнено</v>
      </c>
    </row>
    <row r="65" spans="1:9" x14ac:dyDescent="0.2">
      <c r="A65" s="20"/>
      <c r="B65" s="92"/>
      <c r="C65" s="155"/>
      <c r="D65" s="155" t="s">
        <v>41</v>
      </c>
      <c r="E65" s="156"/>
      <c r="F65" s="157"/>
      <c r="G65" s="157"/>
    </row>
    <row r="66" spans="1:9" x14ac:dyDescent="0.2">
      <c r="A66" s="20"/>
      <c r="B66" s="92"/>
      <c r="C66" s="155"/>
      <c r="D66" s="155"/>
      <c r="E66" s="151"/>
      <c r="F66" s="152"/>
      <c r="G66" s="152"/>
    </row>
    <row r="67" spans="1:9" ht="15.75" x14ac:dyDescent="0.2">
      <c r="A67" s="20"/>
      <c r="B67" s="153" t="s">
        <v>4</v>
      </c>
      <c r="C67" s="349"/>
      <c r="D67" s="349"/>
      <c r="E67" s="349"/>
      <c r="F67" s="154"/>
      <c r="G67" s="154"/>
      <c r="H67" s="224">
        <f t="shared" si="0"/>
        <v>0</v>
      </c>
      <c r="I67" s="224" t="str">
        <f t="shared" ref="I67" si="10">IF(C67="","не заполнено","")</f>
        <v>не заполнено</v>
      </c>
    </row>
    <row r="68" spans="1:9" x14ac:dyDescent="0.2">
      <c r="A68" s="20"/>
      <c r="B68" s="92"/>
      <c r="C68" s="155"/>
      <c r="D68" s="155" t="s">
        <v>41</v>
      </c>
      <c r="E68" s="156"/>
      <c r="F68" s="157"/>
      <c r="G68" s="157"/>
    </row>
    <row r="69" spans="1:9" x14ac:dyDescent="0.2">
      <c r="E69" s="158"/>
      <c r="F69" s="159"/>
      <c r="G69" s="159"/>
      <c r="H69" s="224">
        <f t="shared" si="0"/>
        <v>0</v>
      </c>
      <c r="I69" s="224" t="str">
        <f>IF(E69="","не заполнено","")</f>
        <v>не заполнено</v>
      </c>
    </row>
    <row r="70" spans="1:9" x14ac:dyDescent="0.2">
      <c r="E70" s="160" t="s">
        <v>42</v>
      </c>
      <c r="F70" s="161"/>
      <c r="G70" s="161"/>
    </row>
    <row r="73" spans="1:9" s="226" customFormat="1" ht="48" customHeight="1" x14ac:dyDescent="0.2">
      <c r="A73" s="346" t="str">
        <f>IF(H73&lt;39,"Отчет не может быть принят к зачету и будет возвращен на доработку. Красного слова НЕ ЗАПОЛНЕНО быть не должно.","")</f>
        <v>Отчет не может быть принят к зачету и будет возвращен на доработку. Красного слова НЕ ЗАПОЛНЕНО быть не должно.</v>
      </c>
      <c r="B73" s="346"/>
      <c r="C73" s="346"/>
      <c r="D73" s="346"/>
      <c r="E73" s="346"/>
      <c r="F73" s="346"/>
      <c r="G73" s="346"/>
      <c r="H73" s="225">
        <f>SUM(H11:H72)</f>
        <v>1</v>
      </c>
      <c r="I73" s="225"/>
    </row>
    <row r="74" spans="1:9" s="228" customFormat="1" ht="33.75" customHeight="1" x14ac:dyDescent="0.2">
      <c r="A74" s="347" t="str">
        <f>IF(H73=39,"Отчет заполнен верно.","")</f>
        <v/>
      </c>
      <c r="B74" s="347"/>
      <c r="C74" s="347"/>
      <c r="D74" s="347"/>
      <c r="E74" s="347"/>
      <c r="F74" s="347"/>
      <c r="G74" s="347"/>
      <c r="H74" s="227"/>
      <c r="I74" s="227"/>
    </row>
  </sheetData>
  <sheetProtection algorithmName="SHA-512" hashValue="kC58I2X2aPUYlJAt3xR2T581yLdffs8TRTYG8ncLGTBGrKIPAMZLDFm7VN+7P5uoYCkILrmOhk9I6QGPLKyqdA==" saltValue="ckSxRJJRtOtShE+M1vqGDQ==" spinCount="100000" sheet="1" objects="1" scenarios="1" selectLockedCells="1"/>
  <mergeCells count="22">
    <mergeCell ref="A73:G73"/>
    <mergeCell ref="A74:G74"/>
    <mergeCell ref="E2:G2"/>
    <mergeCell ref="C67:E67"/>
    <mergeCell ref="A23:B23"/>
    <mergeCell ref="C64:E64"/>
    <mergeCell ref="A59:B59"/>
    <mergeCell ref="A60:B60"/>
    <mergeCell ref="A22:B22"/>
    <mergeCell ref="A61:B61"/>
    <mergeCell ref="D14:G14"/>
    <mergeCell ref="A15:B15"/>
    <mergeCell ref="A16:B16"/>
    <mergeCell ref="A10:B10"/>
    <mergeCell ref="A11:D11"/>
    <mergeCell ref="A4:E4"/>
    <mergeCell ref="D16:G16"/>
    <mergeCell ref="F4:G4"/>
    <mergeCell ref="E11:G11"/>
    <mergeCell ref="A6:E6"/>
    <mergeCell ref="A7:E7"/>
    <mergeCell ref="A8:E8"/>
  </mergeCells>
  <phoneticPr fontId="1" type="noConversion"/>
  <dataValidations count="1">
    <dataValidation type="decimal" operator="greaterThanOrEqual" allowBlank="1" showInputMessage="1" showErrorMessage="1" error="допускается ввод только цифровых значений_x000a_" sqref="D17 E54:G58 E35:G42 E44:G52 E25:G33">
      <formula1>0</formula1>
    </dataValidation>
  </dataValidations>
  <pageMargins left="0.62992125984251968" right="0.23622047244094491" top="0.74803149606299213" bottom="0.74803149606299213" header="0.31496062992125984" footer="0.31496062992125984"/>
  <pageSetup paperSize="9" scale="94" fitToHeight="0" orientation="portrait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D5"/>
  <sheetViews>
    <sheetView workbookViewId="0">
      <selection activeCell="A5" sqref="A5:XFD5"/>
    </sheetView>
  </sheetViews>
  <sheetFormatPr defaultRowHeight="18" x14ac:dyDescent="0.25"/>
  <cols>
    <col min="1" max="1" width="34" style="205" customWidth="1"/>
    <col min="2" max="2" width="19.42578125" style="205" customWidth="1"/>
    <col min="3" max="3" width="14.7109375" style="205" customWidth="1"/>
    <col min="4" max="4" width="16.28515625" style="205" customWidth="1"/>
    <col min="5" max="16384" width="9.140625" style="205"/>
  </cols>
  <sheetData>
    <row r="2" spans="1:4" x14ac:dyDescent="0.25">
      <c r="A2" s="402" t="s">
        <v>258</v>
      </c>
      <c r="B2" s="402"/>
      <c r="C2" s="402"/>
      <c r="D2" s="402"/>
    </row>
    <row r="4" spans="1:4" s="207" customFormat="1" ht="344.25" x14ac:dyDescent="0.2">
      <c r="A4" s="206" t="s">
        <v>259</v>
      </c>
      <c r="B4" s="206" t="s">
        <v>260</v>
      </c>
      <c r="C4" s="206" t="s">
        <v>261</v>
      </c>
      <c r="D4" s="206" t="s">
        <v>262</v>
      </c>
    </row>
    <row r="5" spans="1:4" s="210" customFormat="1" x14ac:dyDescent="0.2">
      <c r="A5" s="208">
        <f>'1ПБ'!A11:D11</f>
        <v>0</v>
      </c>
      <c r="B5" s="209">
        <f>'прил 3'!E8</f>
        <v>0</v>
      </c>
      <c r="C5" s="317" t="e">
        <f>'1ПБ'!D61</f>
        <v>#DIV/0!</v>
      </c>
      <c r="D5" s="317" t="e">
        <f>('1ПБ'!D20+'1ПБ'!D21)*100/'1ПБ'!D22</f>
        <v>#DIV/0!</v>
      </c>
    </row>
  </sheetData>
  <sheetProtection algorithmName="SHA-512" hashValue="Ma/4bylhpon/7TZO47UowgwwZCzy3kon+XWK5wZWTJe+hvRi6z6e8+6UYlFYdXP9DBypA+qAD5zev7P9aq2fWQ==" saltValue="oM3K2pBm6Hwl1+ptYJIceg==" spinCount="100000" sheet="1" objects="1" scenarios="1"/>
  <mergeCells count="1">
    <mergeCell ref="A2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5" tint="0.59999389629810485"/>
  </sheetPr>
  <dimension ref="A1:F48"/>
  <sheetViews>
    <sheetView workbookViewId="0">
      <selection activeCell="D38" sqref="D38"/>
    </sheetView>
  </sheetViews>
  <sheetFormatPr defaultColWidth="9" defaultRowHeight="12.75" x14ac:dyDescent="0.2"/>
  <cols>
    <col min="1" max="1" width="11.7109375" style="92" customWidth="1"/>
    <col min="2" max="2" width="49.28515625" style="92" customWidth="1"/>
    <col min="3" max="3" width="8.85546875" style="92" customWidth="1"/>
    <col min="4" max="4" width="16" style="92" customWidth="1"/>
    <col min="5" max="5" width="1" style="92" customWidth="1"/>
    <col min="6" max="6" width="26.85546875" style="229" customWidth="1"/>
    <col min="7" max="16384" width="9" style="92"/>
  </cols>
  <sheetData>
    <row r="1" spans="1:4" x14ac:dyDescent="0.2">
      <c r="A1" s="93"/>
      <c r="D1" s="94" t="s">
        <v>43</v>
      </c>
    </row>
    <row r="2" spans="1:4" x14ac:dyDescent="0.2">
      <c r="D2" s="95" t="s">
        <v>44</v>
      </c>
    </row>
    <row r="4" spans="1:4" ht="16.5" x14ac:dyDescent="0.2">
      <c r="A4" s="370" t="s">
        <v>63</v>
      </c>
      <c r="B4" s="370"/>
      <c r="C4" s="97"/>
      <c r="D4" s="97"/>
    </row>
    <row r="5" spans="1:4" ht="27" customHeight="1" x14ac:dyDescent="0.2">
      <c r="A5" s="365">
        <f>'1ПБ'!A11:C11</f>
        <v>0</v>
      </c>
      <c r="B5" s="366"/>
      <c r="C5" s="366"/>
      <c r="D5" s="367"/>
    </row>
    <row r="6" spans="1:4" ht="15" customHeight="1" x14ac:dyDescent="0.2">
      <c r="A6" s="21"/>
      <c r="B6" s="21"/>
      <c r="C6" s="21"/>
      <c r="D6" s="21"/>
    </row>
    <row r="7" spans="1:4" ht="16.5" x14ac:dyDescent="0.2">
      <c r="A7" s="368" t="s">
        <v>78</v>
      </c>
      <c r="B7" s="368"/>
      <c r="C7" s="368"/>
      <c r="D7" s="368"/>
    </row>
    <row r="8" spans="1:4" ht="17.25" x14ac:dyDescent="0.2">
      <c r="A8" s="98"/>
      <c r="B8" s="92" t="s">
        <v>107</v>
      </c>
      <c r="C8" s="99"/>
      <c r="D8" s="99"/>
    </row>
    <row r="9" spans="1:4" ht="13.5" x14ac:dyDescent="0.2">
      <c r="A9" s="100"/>
      <c r="D9" s="94" t="s">
        <v>45</v>
      </c>
    </row>
    <row r="10" spans="1:4" ht="33" x14ac:dyDescent="0.2">
      <c r="A10" s="49" t="s">
        <v>104</v>
      </c>
      <c r="B10" s="22" t="s">
        <v>3</v>
      </c>
      <c r="C10" s="49" t="s">
        <v>105</v>
      </c>
      <c r="D10" s="22" t="s">
        <v>46</v>
      </c>
    </row>
    <row r="11" spans="1:4" ht="16.5" x14ac:dyDescent="0.2">
      <c r="A11" s="49">
        <v>1</v>
      </c>
      <c r="B11" s="107" t="s">
        <v>189</v>
      </c>
      <c r="C11" s="108" t="s">
        <v>109</v>
      </c>
      <c r="D11" s="303"/>
    </row>
    <row r="12" spans="1:4" ht="16.5" x14ac:dyDescent="0.2">
      <c r="A12" s="22">
        <v>2</v>
      </c>
      <c r="B12" s="23" t="s">
        <v>47</v>
      </c>
      <c r="C12" s="24" t="s">
        <v>108</v>
      </c>
      <c r="D12" s="303"/>
    </row>
    <row r="13" spans="1:4" ht="16.5" x14ac:dyDescent="0.2">
      <c r="A13" s="22">
        <v>3</v>
      </c>
      <c r="B13" s="23" t="s">
        <v>48</v>
      </c>
      <c r="C13" s="24" t="s">
        <v>110</v>
      </c>
      <c r="D13" s="303"/>
    </row>
    <row r="14" spans="1:4" ht="16.5" x14ac:dyDescent="0.2">
      <c r="A14" s="22">
        <v>4</v>
      </c>
      <c r="B14" s="25" t="s">
        <v>155</v>
      </c>
      <c r="C14" s="24" t="s">
        <v>143</v>
      </c>
      <c r="D14" s="303"/>
    </row>
    <row r="15" spans="1:4" ht="16.5" x14ac:dyDescent="0.2">
      <c r="A15" s="22">
        <v>5</v>
      </c>
      <c r="B15" s="23" t="s">
        <v>156</v>
      </c>
      <c r="C15" s="24" t="s">
        <v>157</v>
      </c>
      <c r="D15" s="303"/>
    </row>
    <row r="16" spans="1:4" ht="16.5" x14ac:dyDescent="0.2">
      <c r="A16" s="22">
        <v>6</v>
      </c>
      <c r="B16" s="91"/>
      <c r="C16" s="24" t="s">
        <v>181</v>
      </c>
      <c r="D16" s="303"/>
    </row>
    <row r="17" spans="1:6" ht="16.5" x14ac:dyDescent="0.2">
      <c r="A17" s="22">
        <v>7</v>
      </c>
      <c r="B17" s="91"/>
      <c r="C17" s="24" t="s">
        <v>182</v>
      </c>
      <c r="D17" s="303"/>
    </row>
    <row r="18" spans="1:6" ht="17.25" thickBot="1" x14ac:dyDescent="0.25">
      <c r="A18" s="22">
        <v>8</v>
      </c>
      <c r="B18" s="91"/>
      <c r="C18" s="106" t="s">
        <v>183</v>
      </c>
      <c r="D18" s="304"/>
    </row>
    <row r="19" spans="1:6" ht="17.25" thickBot="1" x14ac:dyDescent="0.25">
      <c r="A19" s="26"/>
      <c r="B19" s="27" t="s">
        <v>49</v>
      </c>
      <c r="C19" s="28">
        <v>30</v>
      </c>
      <c r="D19" s="305">
        <f>D11+D12+D13+D14+D15+D16+D17+D18</f>
        <v>0</v>
      </c>
      <c r="E19" s="230">
        <f>IF(F19="",1,0)</f>
        <v>1</v>
      </c>
      <c r="F19" s="231" t="str">
        <f>IF(D19='1ПБ'!D20,"","Не соответствует строке 30 в 1ПБ")</f>
        <v/>
      </c>
    </row>
    <row r="20" spans="1:6" x14ac:dyDescent="0.2">
      <c r="A20" s="101"/>
      <c r="B20" s="102"/>
      <c r="C20" s="103"/>
      <c r="D20" s="104"/>
    </row>
    <row r="21" spans="1:6" x14ac:dyDescent="0.2">
      <c r="A21" s="101"/>
      <c r="B21" s="102"/>
      <c r="C21" s="103"/>
      <c r="D21" s="104"/>
    </row>
    <row r="22" spans="1:6" x14ac:dyDescent="0.2">
      <c r="A22" s="101"/>
      <c r="B22" s="102"/>
      <c r="C22" s="103"/>
      <c r="D22" s="104"/>
    </row>
    <row r="23" spans="1:6" x14ac:dyDescent="0.2">
      <c r="A23" s="101"/>
      <c r="B23" s="102"/>
      <c r="C23" s="103"/>
      <c r="D23" s="104"/>
    </row>
    <row r="24" spans="1:6" x14ac:dyDescent="0.2">
      <c r="A24" s="101"/>
      <c r="B24" s="102"/>
      <c r="C24" s="103"/>
      <c r="D24" s="104"/>
    </row>
    <row r="25" spans="1:6" x14ac:dyDescent="0.2">
      <c r="A25" s="101"/>
      <c r="B25" s="102"/>
      <c r="C25" s="103"/>
      <c r="D25" s="104"/>
    </row>
    <row r="26" spans="1:6" x14ac:dyDescent="0.2">
      <c r="A26" s="101"/>
      <c r="B26" s="102"/>
      <c r="C26" s="103"/>
      <c r="D26" s="104"/>
    </row>
    <row r="27" spans="1:6" x14ac:dyDescent="0.2">
      <c r="A27" s="101"/>
      <c r="B27" s="102"/>
      <c r="C27" s="103"/>
      <c r="D27" s="104"/>
    </row>
    <row r="28" spans="1:6" x14ac:dyDescent="0.2">
      <c r="A28" s="101"/>
      <c r="B28" s="102"/>
      <c r="C28" s="103"/>
      <c r="D28" s="94" t="s">
        <v>79</v>
      </c>
    </row>
    <row r="29" spans="1:6" x14ac:dyDescent="0.2">
      <c r="A29" s="99"/>
      <c r="B29" s="99"/>
      <c r="C29" s="99"/>
      <c r="D29" s="95" t="s">
        <v>44</v>
      </c>
    </row>
    <row r="30" spans="1:6" x14ac:dyDescent="0.2">
      <c r="A30" s="99"/>
      <c r="B30" s="99"/>
      <c r="C30" s="99"/>
      <c r="D30" s="95"/>
    </row>
    <row r="31" spans="1:6" ht="16.5" x14ac:dyDescent="0.2">
      <c r="A31" s="369" t="s">
        <v>153</v>
      </c>
      <c r="B31" s="369"/>
      <c r="C31" s="369"/>
      <c r="D31" s="369"/>
    </row>
    <row r="32" spans="1:6" x14ac:dyDescent="0.2">
      <c r="A32" s="99"/>
      <c r="B32" s="92" t="s">
        <v>106</v>
      </c>
      <c r="C32" s="99"/>
      <c r="D32" s="95"/>
    </row>
    <row r="33" spans="1:6" ht="17.25" x14ac:dyDescent="0.2">
      <c r="A33" s="105"/>
      <c r="D33" s="94" t="s">
        <v>45</v>
      </c>
    </row>
    <row r="34" spans="1:6" ht="33" x14ac:dyDescent="0.2">
      <c r="A34" s="49" t="s">
        <v>104</v>
      </c>
      <c r="B34" s="22" t="s">
        <v>3</v>
      </c>
      <c r="C34" s="49" t="s">
        <v>105</v>
      </c>
      <c r="D34" s="22" t="s">
        <v>46</v>
      </c>
    </row>
    <row r="35" spans="1:6" ht="16.5" x14ac:dyDescent="0.2">
      <c r="A35" s="22">
        <v>1</v>
      </c>
      <c r="B35" s="25" t="s">
        <v>80</v>
      </c>
      <c r="C35" s="24" t="s">
        <v>111</v>
      </c>
      <c r="D35" s="303"/>
    </row>
    <row r="36" spans="1:6" ht="16.5" x14ac:dyDescent="0.2">
      <c r="A36" s="22">
        <v>2</v>
      </c>
      <c r="B36" s="23" t="s">
        <v>81</v>
      </c>
      <c r="C36" s="24" t="s">
        <v>112</v>
      </c>
      <c r="D36" s="303"/>
    </row>
    <row r="37" spans="1:6" ht="16.5" x14ac:dyDescent="0.2">
      <c r="A37" s="22">
        <v>3</v>
      </c>
      <c r="B37" s="25" t="s">
        <v>85</v>
      </c>
      <c r="C37" s="24" t="s">
        <v>113</v>
      </c>
      <c r="D37" s="303"/>
    </row>
    <row r="38" spans="1:6" ht="16.5" x14ac:dyDescent="0.2">
      <c r="A38" s="22">
        <v>4</v>
      </c>
      <c r="B38" s="25" t="s">
        <v>82</v>
      </c>
      <c r="C38" s="24" t="s">
        <v>114</v>
      </c>
      <c r="D38" s="303"/>
    </row>
    <row r="39" spans="1:6" ht="16.5" x14ac:dyDescent="0.2">
      <c r="A39" s="22">
        <v>5</v>
      </c>
      <c r="B39" s="25" t="s">
        <v>83</v>
      </c>
      <c r="C39" s="24" t="s">
        <v>115</v>
      </c>
      <c r="D39" s="303"/>
    </row>
    <row r="40" spans="1:6" ht="16.5" x14ac:dyDescent="0.2">
      <c r="A40" s="22">
        <v>6</v>
      </c>
      <c r="B40" s="91"/>
      <c r="C40" s="24" t="s">
        <v>184</v>
      </c>
      <c r="D40" s="303"/>
    </row>
    <row r="41" spans="1:6" ht="16.5" x14ac:dyDescent="0.2">
      <c r="A41" s="22">
        <v>7</v>
      </c>
      <c r="B41" s="91"/>
      <c r="C41" s="24" t="s">
        <v>185</v>
      </c>
      <c r="D41" s="303"/>
    </row>
    <row r="42" spans="1:6" ht="17.25" thickBot="1" x14ac:dyDescent="0.25">
      <c r="A42" s="22">
        <v>8</v>
      </c>
      <c r="B42" s="91"/>
      <c r="C42" s="106" t="s">
        <v>186</v>
      </c>
      <c r="D42" s="304"/>
    </row>
    <row r="43" spans="1:6" ht="17.25" thickBot="1" x14ac:dyDescent="0.25">
      <c r="A43" s="26"/>
      <c r="B43" s="27" t="s">
        <v>49</v>
      </c>
      <c r="C43" s="28" t="s">
        <v>116</v>
      </c>
      <c r="D43" s="305">
        <f>D35+D36+D37+D38+D39+D40+D41+D42</f>
        <v>0</v>
      </c>
      <c r="E43" s="230">
        <f>IF(F43="",1,0)</f>
        <v>1</v>
      </c>
      <c r="F43" s="231" t="str">
        <f>IF(D43='1ПБ'!D21,"","Не соответствует строке 40 в 1ПБ")</f>
        <v/>
      </c>
    </row>
    <row r="47" spans="1:6" ht="50.25" customHeight="1" x14ac:dyDescent="0.2">
      <c r="A47" s="371" t="str">
        <f>IF(E47&lt;2,"Отчет не может быть принят к зачету и будет возвращен на доработку. Красного слова НЕ СООТВЕТСТВУЕТ быть не должно.","")</f>
        <v/>
      </c>
      <c r="B47" s="371"/>
      <c r="C47" s="371"/>
      <c r="D47" s="371"/>
      <c r="E47" s="230">
        <f>E43+E19</f>
        <v>2</v>
      </c>
    </row>
    <row r="48" spans="1:6" ht="28.5" customHeight="1" x14ac:dyDescent="0.2">
      <c r="A48" s="364" t="str">
        <f>IF(E47=2,"Отчет заполнен верно.","")</f>
        <v>Отчет заполнен верно.</v>
      </c>
      <c r="B48" s="364"/>
      <c r="C48" s="364"/>
      <c r="D48" s="364"/>
    </row>
  </sheetData>
  <sheetProtection algorithmName="SHA-512" hashValue="jGGfbsJ0vt9N7/CzK3oAlfTEwMx5Q7+wz8tY5F97RrhkwiK6Ur9BlYk4ZsYkyQH90KBEQyiflD5HGFDhskC9lg==" saltValue="6Nt4Y0zPEeci1dF6VBT9nA==" spinCount="100000" sheet="1" objects="1" scenarios="1" selectLockedCells="1"/>
  <mergeCells count="6">
    <mergeCell ref="A48:D48"/>
    <mergeCell ref="A5:D5"/>
    <mergeCell ref="A7:D7"/>
    <mergeCell ref="A31:D31"/>
    <mergeCell ref="A4:B4"/>
    <mergeCell ref="A47:D47"/>
  </mergeCells>
  <phoneticPr fontId="1" type="noConversion"/>
  <dataValidations count="1">
    <dataValidation type="decimal" operator="greaterThanOrEqual" allowBlank="1" showInputMessage="1" showErrorMessage="1" error="допускается ввод только цифровых значений_x000a_" sqref="D12:D18 D35:D42">
      <formula1>0</formula1>
    </dataValidation>
  </dataValidations>
  <pageMargins left="0.78749999999999998" right="0.78749999999999998" top="0.78749999999999998" bottom="0.78749999999999998" header="0.5" footer="0.5"/>
  <pageSetup paperSize="9" firstPageNumber="0" fitToHeight="0" orientation="portrait" r:id="rId1"/>
  <headerFooter alignWithMargins="0"/>
  <ignoredErrors>
    <ignoredError sqref="C4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theme="8" tint="0.39997558519241921"/>
  </sheetPr>
  <dimension ref="A1:J58"/>
  <sheetViews>
    <sheetView topLeftCell="A2" workbookViewId="0">
      <selection activeCell="F14" sqref="F14:F15"/>
    </sheetView>
  </sheetViews>
  <sheetFormatPr defaultRowHeight="12.75" x14ac:dyDescent="0.2"/>
  <cols>
    <col min="1" max="1" width="43.28515625" style="110" customWidth="1"/>
    <col min="2" max="2" width="8" style="110" customWidth="1"/>
    <col min="3" max="3" width="13.5703125" style="110" customWidth="1"/>
    <col min="4" max="4" width="12" style="110" customWidth="1"/>
    <col min="5" max="5" width="17.7109375" style="110" customWidth="1"/>
    <col min="6" max="7" width="15.7109375" style="110" customWidth="1"/>
    <col min="8" max="8" width="17.7109375" style="110" customWidth="1"/>
    <col min="9" max="9" width="1" style="224" customWidth="1"/>
    <col min="10" max="10" width="27.85546875" style="234" customWidth="1"/>
    <col min="11" max="16384" width="9.140625" style="110"/>
  </cols>
  <sheetData>
    <row r="1" spans="1:10" ht="15.75" x14ac:dyDescent="0.2">
      <c r="A1" s="109"/>
      <c r="B1" s="372" t="s">
        <v>50</v>
      </c>
      <c r="C1" s="372"/>
      <c r="D1" s="372"/>
      <c r="E1" s="372"/>
      <c r="F1" s="372"/>
      <c r="G1" s="372"/>
      <c r="H1" s="111" t="s">
        <v>57</v>
      </c>
    </row>
    <row r="2" spans="1:10" x14ac:dyDescent="0.2">
      <c r="G2" s="112" t="s">
        <v>99</v>
      </c>
      <c r="H2" s="112" t="s">
        <v>44</v>
      </c>
    </row>
    <row r="3" spans="1:10" ht="18" customHeight="1" x14ac:dyDescent="0.2">
      <c r="C3" s="54" t="s">
        <v>51</v>
      </c>
      <c r="D3" s="113" t="s">
        <v>199</v>
      </c>
      <c r="E3" s="114"/>
      <c r="F3" s="115"/>
    </row>
    <row r="4" spans="1:10" ht="20.25" customHeight="1" x14ac:dyDescent="0.2">
      <c r="A4" s="370" t="s">
        <v>63</v>
      </c>
      <c r="B4" s="370"/>
      <c r="C4" s="370"/>
      <c r="D4" s="370"/>
    </row>
    <row r="5" spans="1:10" ht="25.5" customHeight="1" x14ac:dyDescent="0.2">
      <c r="A5" s="373">
        <f>'1ПБ'!A11:C11</f>
        <v>0</v>
      </c>
      <c r="B5" s="373"/>
      <c r="C5" s="373"/>
      <c r="D5" s="373"/>
      <c r="E5" s="374"/>
      <c r="F5" s="374"/>
      <c r="G5" s="374"/>
      <c r="H5" s="374"/>
    </row>
    <row r="6" spans="1:10" ht="17.25" customHeight="1" thickBot="1" x14ac:dyDescent="0.25">
      <c r="A6" s="75"/>
    </row>
    <row r="7" spans="1:10" s="116" customFormat="1" ht="50.25" customHeight="1" x14ac:dyDescent="0.2">
      <c r="A7" s="60"/>
      <c r="B7" s="60" t="s">
        <v>1</v>
      </c>
      <c r="C7" s="376" t="s">
        <v>190</v>
      </c>
      <c r="D7" s="377"/>
      <c r="E7" s="71" t="s">
        <v>191</v>
      </c>
      <c r="F7" s="61" t="s">
        <v>60</v>
      </c>
      <c r="G7" s="63" t="s">
        <v>192</v>
      </c>
      <c r="H7" s="65" t="s">
        <v>52</v>
      </c>
      <c r="I7" s="232"/>
      <c r="J7" s="233"/>
    </row>
    <row r="8" spans="1:10" s="116" customFormat="1" ht="32.25" customHeight="1" x14ac:dyDescent="0.2">
      <c r="A8" s="29" t="s">
        <v>126</v>
      </c>
      <c r="B8" s="30" t="s">
        <v>127</v>
      </c>
      <c r="C8" s="300"/>
      <c r="D8" s="220"/>
      <c r="E8" s="62"/>
      <c r="F8" s="62"/>
      <c r="G8" s="64"/>
      <c r="H8" s="66">
        <f>C8+E8+F8+G8</f>
        <v>0</v>
      </c>
      <c r="I8" s="232">
        <f>IF(J8="",1,0)</f>
        <v>0</v>
      </c>
      <c r="J8" s="233" t="str">
        <f>IF(C8+E8+F8+G8=100%,"","должно быть 100%")</f>
        <v>должно быть 100%</v>
      </c>
    </row>
    <row r="9" spans="1:10" s="116" customFormat="1" ht="32.25" customHeight="1" x14ac:dyDescent="0.2">
      <c r="A9" s="29" t="s">
        <v>154</v>
      </c>
      <c r="B9" s="30" t="s">
        <v>91</v>
      </c>
      <c r="C9" s="301" t="e">
        <f>C10/H10</f>
        <v>#DIV/0!</v>
      </c>
      <c r="D9" s="220"/>
      <c r="E9" s="298" t="e">
        <f>E10/H10</f>
        <v>#DIV/0!</v>
      </c>
      <c r="F9" s="298" t="e">
        <f>F10/H10</f>
        <v>#DIV/0!</v>
      </c>
      <c r="G9" s="299" t="e">
        <f>G10/H10</f>
        <v>#DIV/0!</v>
      </c>
      <c r="H9" s="66" t="e">
        <f>C9+E9+F9+G9</f>
        <v>#DIV/0!</v>
      </c>
      <c r="I9" s="232"/>
      <c r="J9" s="233"/>
    </row>
    <row r="10" spans="1:10" s="116" customFormat="1" ht="31.5" customHeight="1" thickBot="1" x14ac:dyDescent="0.25">
      <c r="A10" s="29" t="s">
        <v>123</v>
      </c>
      <c r="B10" s="30" t="s">
        <v>92</v>
      </c>
      <c r="C10" s="302"/>
      <c r="D10" s="221"/>
      <c r="E10" s="4"/>
      <c r="F10" s="4"/>
      <c r="G10" s="74"/>
      <c r="H10" s="67">
        <f>C10+E10+F10+G10</f>
        <v>0</v>
      </c>
      <c r="I10" s="232">
        <f>IF(J10="",1,0)</f>
        <v>0</v>
      </c>
      <c r="J10" s="233" t="str">
        <f>IF(C10="","не заполнено",IF(E10="","не заполнено",IF(F10="","не заполнено",IF(G10="","не заполнено",""))))</f>
        <v>не заполнено</v>
      </c>
    </row>
    <row r="11" spans="1:10" s="116" customFormat="1" ht="34.5" customHeight="1" x14ac:dyDescent="0.2">
      <c r="A11" s="31"/>
      <c r="B11" s="32"/>
      <c r="C11" s="32"/>
      <c r="D11" s="33"/>
      <c r="E11" s="33"/>
      <c r="F11" s="33"/>
      <c r="G11" s="33"/>
      <c r="H11" s="1"/>
      <c r="I11" s="232"/>
      <c r="J11" s="233"/>
    </row>
    <row r="12" spans="1:10" s="116" customFormat="1" ht="22.5" customHeight="1" thickBot="1" x14ac:dyDescent="0.25">
      <c r="A12" s="34" t="s">
        <v>117</v>
      </c>
      <c r="B12" s="35" t="s">
        <v>93</v>
      </c>
      <c r="C12" s="375" t="s">
        <v>53</v>
      </c>
      <c r="D12" s="375"/>
      <c r="E12" s="36" t="s">
        <v>53</v>
      </c>
      <c r="F12" s="5"/>
      <c r="G12" s="36" t="s">
        <v>53</v>
      </c>
      <c r="H12" s="36" t="s">
        <v>53</v>
      </c>
      <c r="I12" s="232">
        <f t="shared" ref="I12:I15" si="0">IF(J12="",1,0)</f>
        <v>0</v>
      </c>
      <c r="J12" s="233" t="str">
        <f>IF(F12="","не заполнено","")</f>
        <v>не заполнено</v>
      </c>
    </row>
    <row r="13" spans="1:10" s="116" customFormat="1" ht="24" customHeight="1" thickBot="1" x14ac:dyDescent="0.25">
      <c r="A13" s="34" t="s">
        <v>118</v>
      </c>
      <c r="B13" s="35" t="s">
        <v>94</v>
      </c>
      <c r="C13" s="375" t="s">
        <v>53</v>
      </c>
      <c r="D13" s="375"/>
      <c r="E13" s="72" t="s">
        <v>53</v>
      </c>
      <c r="F13" s="6">
        <f>H10*0.04</f>
        <v>0</v>
      </c>
      <c r="G13" s="73" t="s">
        <v>53</v>
      </c>
      <c r="H13" s="36" t="s">
        <v>53</v>
      </c>
      <c r="I13" s="232"/>
      <c r="J13" s="233"/>
    </row>
    <row r="14" spans="1:10" s="116" customFormat="1" ht="19.5" customHeight="1" x14ac:dyDescent="0.2">
      <c r="A14" s="34" t="s">
        <v>119</v>
      </c>
      <c r="B14" s="35" t="s">
        <v>95</v>
      </c>
      <c r="C14" s="375" t="s">
        <v>53</v>
      </c>
      <c r="D14" s="375"/>
      <c r="E14" s="36" t="s">
        <v>53</v>
      </c>
      <c r="F14" s="125"/>
      <c r="G14" s="36" t="s">
        <v>53</v>
      </c>
      <c r="H14" s="36" t="s">
        <v>53</v>
      </c>
      <c r="I14" s="232">
        <f t="shared" si="0"/>
        <v>0</v>
      </c>
      <c r="J14" s="233" t="str">
        <f>IF(F14="","не заполнено","")</f>
        <v>не заполнено</v>
      </c>
    </row>
    <row r="15" spans="1:10" s="116" customFormat="1" ht="20.25" customHeight="1" thickBot="1" x14ac:dyDescent="0.25">
      <c r="A15" s="34" t="s">
        <v>120</v>
      </c>
      <c r="B15" s="35" t="s">
        <v>96</v>
      </c>
      <c r="C15" s="375" t="s">
        <v>53</v>
      </c>
      <c r="D15" s="375"/>
      <c r="E15" s="36" t="s">
        <v>53</v>
      </c>
      <c r="F15" s="5"/>
      <c r="G15" s="36" t="s">
        <v>53</v>
      </c>
      <c r="H15" s="36" t="s">
        <v>53</v>
      </c>
      <c r="I15" s="232">
        <f t="shared" si="0"/>
        <v>0</v>
      </c>
      <c r="J15" s="233" t="str">
        <f>IF(F15="","не заполнено","")</f>
        <v>не заполнено</v>
      </c>
    </row>
    <row r="16" spans="1:10" s="116" customFormat="1" ht="25.5" customHeight="1" thickBot="1" x14ac:dyDescent="0.25">
      <c r="A16" s="34" t="s">
        <v>124</v>
      </c>
      <c r="B16" s="35" t="s">
        <v>77</v>
      </c>
      <c r="C16" s="375" t="s">
        <v>53</v>
      </c>
      <c r="D16" s="375"/>
      <c r="E16" s="72" t="s">
        <v>53</v>
      </c>
      <c r="F16" s="7">
        <f>F12+F13-F14-F15</f>
        <v>0</v>
      </c>
      <c r="G16" s="73" t="s">
        <v>53</v>
      </c>
      <c r="H16" s="36" t="s">
        <v>53</v>
      </c>
      <c r="I16" s="232"/>
      <c r="J16" s="233"/>
    </row>
    <row r="17" spans="1:10" s="116" customFormat="1" ht="17.25" customHeight="1" x14ac:dyDescent="0.2">
      <c r="A17" s="117"/>
      <c r="B17" s="32"/>
      <c r="C17" s="32"/>
      <c r="D17" s="37"/>
      <c r="E17" s="37"/>
      <c r="F17" s="2"/>
      <c r="G17" s="37"/>
      <c r="H17" s="37"/>
      <c r="I17" s="232"/>
      <c r="J17" s="233"/>
    </row>
    <row r="18" spans="1:10" s="116" customFormat="1" ht="65.25" customHeight="1" x14ac:dyDescent="0.2">
      <c r="A18" s="117"/>
      <c r="B18" s="32"/>
      <c r="C18" s="32"/>
      <c r="D18" s="37"/>
      <c r="E18" s="37"/>
      <c r="F18" s="2"/>
      <c r="G18" s="37"/>
      <c r="H18" s="37"/>
      <c r="I18" s="232"/>
      <c r="J18" s="233"/>
    </row>
    <row r="19" spans="1:10" ht="21.75" customHeight="1" x14ac:dyDescent="0.2">
      <c r="A19" s="118"/>
      <c r="B19" s="118"/>
      <c r="C19" s="118"/>
      <c r="D19" s="118"/>
      <c r="E19" s="118"/>
      <c r="F19" s="3"/>
      <c r="H19" s="111" t="s">
        <v>57</v>
      </c>
    </row>
    <row r="20" spans="1:10" ht="12.75" customHeight="1" x14ac:dyDescent="0.2">
      <c r="A20" s="119"/>
      <c r="B20" s="38"/>
      <c r="C20" s="38"/>
      <c r="D20" s="39"/>
      <c r="E20" s="39"/>
      <c r="F20" s="3"/>
      <c r="G20" s="112" t="s">
        <v>61</v>
      </c>
      <c r="H20" s="112" t="s">
        <v>44</v>
      </c>
    </row>
    <row r="21" spans="1:10" ht="8.25" customHeight="1" x14ac:dyDescent="0.2"/>
    <row r="22" spans="1:10" ht="24.75" customHeight="1" x14ac:dyDescent="0.2">
      <c r="A22" s="120" t="s">
        <v>121</v>
      </c>
      <c r="B22" s="121"/>
      <c r="C22" s="126" t="s">
        <v>122</v>
      </c>
      <c r="D22" s="85" t="s">
        <v>42</v>
      </c>
      <c r="E22" s="126" t="s">
        <v>54</v>
      </c>
      <c r="F22" s="126" t="s">
        <v>55</v>
      </c>
      <c r="G22" s="85" t="s">
        <v>42</v>
      </c>
      <c r="H22" s="126" t="s">
        <v>54</v>
      </c>
    </row>
    <row r="23" spans="1:10" x14ac:dyDescent="0.2">
      <c r="A23" s="112"/>
      <c r="B23" s="121"/>
      <c r="C23" s="127"/>
      <c r="D23" s="128"/>
      <c r="E23" s="129"/>
      <c r="F23" s="127"/>
      <c r="G23" s="128"/>
      <c r="H23" s="129"/>
    </row>
    <row r="24" spans="1:10" x14ac:dyDescent="0.2">
      <c r="B24" s="121"/>
      <c r="C24" s="127"/>
      <c r="D24" s="128"/>
      <c r="E24" s="129"/>
      <c r="F24" s="127"/>
      <c r="G24" s="128"/>
      <c r="H24" s="129"/>
    </row>
    <row r="25" spans="1:10" x14ac:dyDescent="0.2">
      <c r="B25" s="121"/>
      <c r="C25" s="127"/>
      <c r="D25" s="128"/>
      <c r="E25" s="129"/>
      <c r="F25" s="127"/>
      <c r="G25" s="128"/>
      <c r="H25" s="129"/>
    </row>
    <row r="26" spans="1:10" x14ac:dyDescent="0.2">
      <c r="B26" s="121"/>
      <c r="C26" s="127"/>
      <c r="D26" s="128"/>
      <c r="E26" s="129"/>
      <c r="F26" s="127"/>
      <c r="G26" s="128"/>
      <c r="H26" s="129"/>
    </row>
    <row r="27" spans="1:10" x14ac:dyDescent="0.2">
      <c r="B27" s="121"/>
      <c r="C27" s="127"/>
      <c r="D27" s="128"/>
      <c r="E27" s="129"/>
      <c r="F27" s="127"/>
      <c r="G27" s="128"/>
      <c r="H27" s="129"/>
    </row>
    <row r="28" spans="1:10" x14ac:dyDescent="0.2">
      <c r="B28" s="121"/>
      <c r="C28" s="127"/>
      <c r="D28" s="128"/>
      <c r="E28" s="129"/>
      <c r="F28" s="127"/>
      <c r="G28" s="128"/>
      <c r="H28" s="129"/>
    </row>
    <row r="29" spans="1:10" x14ac:dyDescent="0.2">
      <c r="B29" s="121"/>
      <c r="C29" s="127"/>
      <c r="D29" s="128"/>
      <c r="E29" s="129"/>
      <c r="F29" s="127"/>
      <c r="G29" s="128"/>
      <c r="H29" s="129"/>
    </row>
    <row r="30" spans="1:10" x14ac:dyDescent="0.2">
      <c r="B30" s="121"/>
      <c r="C30" s="127"/>
      <c r="D30" s="128"/>
      <c r="E30" s="129"/>
      <c r="F30" s="127"/>
      <c r="G30" s="128"/>
      <c r="H30" s="129"/>
    </row>
    <row r="31" spans="1:10" x14ac:dyDescent="0.2">
      <c r="B31" s="121"/>
      <c r="C31" s="127"/>
      <c r="D31" s="128"/>
      <c r="E31" s="129"/>
      <c r="F31" s="127"/>
      <c r="G31" s="128"/>
      <c r="H31" s="129"/>
    </row>
    <row r="32" spans="1:10" x14ac:dyDescent="0.2">
      <c r="B32" s="121"/>
      <c r="C32" s="127"/>
      <c r="D32" s="128"/>
      <c r="E32" s="129"/>
      <c r="F32" s="127"/>
      <c r="G32" s="128"/>
      <c r="H32" s="129"/>
    </row>
    <row r="33" spans="1:10" x14ac:dyDescent="0.2">
      <c r="B33" s="121"/>
      <c r="C33" s="127"/>
      <c r="D33" s="128"/>
      <c r="E33" s="129"/>
      <c r="F33" s="127"/>
      <c r="G33" s="128"/>
      <c r="H33" s="129"/>
    </row>
    <row r="34" spans="1:10" x14ac:dyDescent="0.2">
      <c r="B34" s="121"/>
      <c r="C34" s="127"/>
      <c r="D34" s="128"/>
      <c r="E34" s="129"/>
      <c r="F34" s="127"/>
      <c r="G34" s="128"/>
      <c r="H34" s="129"/>
    </row>
    <row r="35" spans="1:10" x14ac:dyDescent="0.2">
      <c r="B35" s="121"/>
      <c r="C35" s="127"/>
      <c r="D35" s="128"/>
      <c r="E35" s="129"/>
      <c r="F35" s="127"/>
      <c r="G35" s="128"/>
      <c r="H35" s="129"/>
    </row>
    <row r="36" spans="1:10" x14ac:dyDescent="0.2">
      <c r="B36" s="121"/>
      <c r="C36" s="127"/>
      <c r="D36" s="133"/>
      <c r="E36" s="129"/>
      <c r="F36" s="127"/>
      <c r="G36" s="133"/>
      <c r="H36" s="129"/>
    </row>
    <row r="37" spans="1:10" x14ac:dyDescent="0.2">
      <c r="B37" s="121"/>
      <c r="C37" s="127"/>
      <c r="D37" s="128"/>
      <c r="E37" s="129"/>
      <c r="F37" s="127"/>
      <c r="G37" s="128"/>
      <c r="H37" s="129"/>
    </row>
    <row r="38" spans="1:10" x14ac:dyDescent="0.2">
      <c r="B38" s="121"/>
      <c r="C38" s="127"/>
      <c r="D38" s="128"/>
      <c r="E38" s="129"/>
      <c r="F38" s="127"/>
      <c r="G38" s="128"/>
      <c r="H38" s="129"/>
    </row>
    <row r="39" spans="1:10" x14ac:dyDescent="0.2">
      <c r="B39" s="121"/>
      <c r="C39" s="127"/>
      <c r="D39" s="128"/>
      <c r="E39" s="129"/>
      <c r="F39" s="127"/>
      <c r="G39" s="128"/>
      <c r="H39" s="129"/>
    </row>
    <row r="40" spans="1:10" x14ac:dyDescent="0.2">
      <c r="B40" s="121"/>
      <c r="C40" s="127"/>
      <c r="D40" s="128"/>
      <c r="E40" s="129"/>
      <c r="F40" s="127"/>
      <c r="G40" s="128"/>
      <c r="H40" s="129"/>
    </row>
    <row r="41" spans="1:10" x14ac:dyDescent="0.2">
      <c r="B41" s="121"/>
      <c r="C41" s="127"/>
      <c r="D41" s="128"/>
      <c r="E41" s="129"/>
      <c r="F41" s="127"/>
      <c r="G41" s="128"/>
      <c r="H41" s="129"/>
    </row>
    <row r="42" spans="1:10" x14ac:dyDescent="0.2">
      <c r="B42" s="121"/>
      <c r="C42" s="127"/>
      <c r="D42" s="128"/>
      <c r="E42" s="129"/>
      <c r="F42" s="127"/>
      <c r="G42" s="128"/>
      <c r="H42" s="129"/>
    </row>
    <row r="43" spans="1:10" x14ac:dyDescent="0.2">
      <c r="B43" s="121"/>
      <c r="C43" s="127"/>
      <c r="D43" s="133"/>
      <c r="E43" s="129"/>
      <c r="F43" s="127"/>
      <c r="G43" s="133"/>
      <c r="H43" s="129"/>
    </row>
    <row r="44" spans="1:10" ht="13.5" thickBot="1" x14ac:dyDescent="0.25">
      <c r="B44" s="121"/>
      <c r="C44" s="127"/>
      <c r="D44" s="128"/>
      <c r="E44" s="130"/>
      <c r="F44" s="127"/>
      <c r="G44" s="128"/>
      <c r="H44" s="130"/>
    </row>
    <row r="45" spans="1:10" ht="15" customHeight="1" thickBot="1" x14ac:dyDescent="0.25">
      <c r="C45" s="86"/>
      <c r="D45" s="87" t="s">
        <v>56</v>
      </c>
      <c r="E45" s="89">
        <f>SUM(E23:E44)</f>
        <v>0</v>
      </c>
      <c r="F45" s="88"/>
      <c r="G45" s="87" t="s">
        <v>56</v>
      </c>
      <c r="H45" s="89">
        <f>SUM(H23:H44)</f>
        <v>0</v>
      </c>
    </row>
    <row r="46" spans="1:10" s="122" customFormat="1" ht="12.75" customHeight="1" x14ac:dyDescent="0.2">
      <c r="I46" s="224"/>
      <c r="J46" s="234"/>
    </row>
    <row r="47" spans="1:10" ht="13.5" customHeight="1" x14ac:dyDescent="0.2">
      <c r="D47" s="121"/>
      <c r="E47" s="123"/>
      <c r="F47" s="123"/>
    </row>
    <row r="48" spans="1:10" ht="17.25" customHeight="1" x14ac:dyDescent="0.2">
      <c r="A48" s="381" t="s">
        <v>98</v>
      </c>
      <c r="B48" s="381"/>
      <c r="C48" s="85" t="s">
        <v>122</v>
      </c>
      <c r="D48" s="85" t="s">
        <v>42</v>
      </c>
      <c r="E48" s="131" t="s">
        <v>54</v>
      </c>
      <c r="F48" s="123"/>
    </row>
    <row r="49" spans="1:9" ht="25.5" customHeight="1" x14ac:dyDescent="0.2">
      <c r="A49" s="382" t="s">
        <v>200</v>
      </c>
      <c r="B49" s="382"/>
      <c r="C49" s="132"/>
      <c r="D49" s="133"/>
      <c r="E49" s="134"/>
      <c r="F49" s="123"/>
    </row>
    <row r="50" spans="1:9" ht="14.25" customHeight="1" x14ac:dyDescent="0.2">
      <c r="A50" s="378"/>
      <c r="B50" s="378"/>
      <c r="C50" s="132"/>
      <c r="D50" s="133"/>
      <c r="E50" s="134"/>
      <c r="F50" s="123"/>
    </row>
    <row r="51" spans="1:9" x14ac:dyDescent="0.2">
      <c r="A51" s="378"/>
      <c r="B51" s="378"/>
      <c r="C51" s="132"/>
      <c r="D51" s="133"/>
      <c r="E51" s="134"/>
      <c r="F51" s="123"/>
    </row>
    <row r="52" spans="1:9" x14ac:dyDescent="0.2">
      <c r="A52" s="378"/>
      <c r="B52" s="378"/>
      <c r="C52" s="132"/>
      <c r="D52" s="133"/>
      <c r="E52" s="134"/>
      <c r="F52" s="123"/>
    </row>
    <row r="53" spans="1:9" ht="13.5" thickBot="1" x14ac:dyDescent="0.25">
      <c r="A53" s="379"/>
      <c r="B53" s="379"/>
      <c r="C53" s="132"/>
      <c r="D53" s="133"/>
      <c r="E53" s="135"/>
      <c r="F53" s="123"/>
    </row>
    <row r="54" spans="1:9" ht="13.5" thickBot="1" x14ac:dyDescent="0.25">
      <c r="A54" s="380"/>
      <c r="B54" s="380"/>
      <c r="C54" s="124"/>
      <c r="D54" s="87" t="s">
        <v>56</v>
      </c>
      <c r="E54" s="89">
        <f>SUM(E49:E53)</f>
        <v>0</v>
      </c>
      <c r="F54" s="123"/>
    </row>
    <row r="57" spans="1:9" ht="50.25" customHeight="1" x14ac:dyDescent="0.2">
      <c r="A57" s="346" t="str">
        <f>IF(I57&lt;5,"Отчет не может быть принят к зачету и будет возвращен на доработку. Красного слова НЕ ЗАПОЛНЕНО быть не должно.","")</f>
        <v>Отчет не может быть принят к зачету и будет возвращен на доработку. Красного слова НЕ ЗАПОЛНЕНО быть не должно.</v>
      </c>
      <c r="B57" s="346"/>
      <c r="C57" s="346"/>
      <c r="D57" s="346"/>
      <c r="E57" s="346"/>
      <c r="F57" s="346"/>
      <c r="I57" s="224">
        <f>I15+I14+I12+I10+I9+I8</f>
        <v>0</v>
      </c>
    </row>
    <row r="58" spans="1:9" ht="30.75" customHeight="1" x14ac:dyDescent="0.2">
      <c r="A58" s="347" t="str">
        <f>IF(I57=5,"Отчет заполнен верно.","")</f>
        <v/>
      </c>
      <c r="B58" s="347"/>
      <c r="C58" s="347"/>
      <c r="D58" s="347"/>
      <c r="E58" s="347"/>
    </row>
  </sheetData>
  <sheetProtection algorithmName="SHA-512" hashValue="TlvZFjnc0QlKi3FaxCO2aEQpXebBxyvM03wMrJWxpAVicDJY1cNXPEbpu8banXBMyH2j2bdk9d3yJQUdALOnNQ==" saltValue="zqVPfof6w1R4sl7i7uiTUA==" spinCount="100000" sheet="1" selectLockedCells="1"/>
  <dataConsolidate/>
  <mergeCells count="20">
    <mergeCell ref="A58:E58"/>
    <mergeCell ref="A57:F57"/>
    <mergeCell ref="C12:D12"/>
    <mergeCell ref="C13:D13"/>
    <mergeCell ref="C7:D7"/>
    <mergeCell ref="A52:B52"/>
    <mergeCell ref="A53:B53"/>
    <mergeCell ref="A54:B54"/>
    <mergeCell ref="A51:B51"/>
    <mergeCell ref="C14:D14"/>
    <mergeCell ref="A48:B48"/>
    <mergeCell ref="A50:B50"/>
    <mergeCell ref="A49:B49"/>
    <mergeCell ref="C15:D15"/>
    <mergeCell ref="C16:D16"/>
    <mergeCell ref="B1:G1"/>
    <mergeCell ref="A5:D5"/>
    <mergeCell ref="E5:H5"/>
    <mergeCell ref="A4:B4"/>
    <mergeCell ref="C4:D4"/>
  </mergeCells>
  <phoneticPr fontId="1" type="noConversion"/>
  <dataValidations count="3">
    <dataValidation type="decimal" operator="greaterThanOrEqual" allowBlank="1" showInputMessage="1" showErrorMessage="1" error="допускается ввод только цифровых значений_x000a_" sqref="E54 E23:E44 H23:H44 D11 E8:G11 F14">
      <formula1>0</formula1>
    </dataValidation>
    <dataValidation operator="greaterThanOrEqual" allowBlank="1" showInputMessage="1" showErrorMessage="1" error="допускается ввод только цифровых значений_x000a_" sqref="F12"/>
    <dataValidation type="whole" errorStyle="information" operator="equal" showErrorMessage="1" errorTitle="100%" error="не 100%" promptTitle="не 100%" sqref="H8:H9">
      <formula1>1</formula1>
    </dataValidation>
  </dataValidations>
  <pageMargins left="0.25" right="0.25" top="0.75" bottom="0.75" header="0.3" footer="0.3"/>
  <pageSetup paperSize="9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J22"/>
  <sheetViews>
    <sheetView topLeftCell="A16" workbookViewId="0">
      <selection activeCell="K15" sqref="K15"/>
    </sheetView>
  </sheetViews>
  <sheetFormatPr defaultRowHeight="16.5" x14ac:dyDescent="0.25"/>
  <cols>
    <col min="1" max="1" width="45.42578125" style="76" customWidth="1"/>
    <col min="2" max="2" width="10.42578125" style="77" customWidth="1"/>
    <col min="3" max="3" width="13.5703125" style="77" customWidth="1"/>
    <col min="4" max="4" width="13.140625" style="77" customWidth="1"/>
    <col min="5" max="5" width="12.85546875" style="77" customWidth="1"/>
    <col min="6" max="6" width="12.7109375" style="77" customWidth="1"/>
    <col min="7" max="7" width="13" style="77" customWidth="1"/>
    <col min="8" max="8" width="13.28515625" style="77" customWidth="1"/>
    <col min="9" max="9" width="0.85546875" style="224" customWidth="1"/>
    <col min="10" max="10" width="27.140625" style="234" customWidth="1"/>
    <col min="11" max="16384" width="9.140625" style="77"/>
  </cols>
  <sheetData>
    <row r="1" spans="1:10" ht="12" customHeight="1" x14ac:dyDescent="0.25">
      <c r="G1" s="78"/>
      <c r="H1" s="69" t="s">
        <v>162</v>
      </c>
    </row>
    <row r="2" spans="1:10" ht="13.5" customHeight="1" x14ac:dyDescent="0.25">
      <c r="H2" s="68" t="s">
        <v>44</v>
      </c>
    </row>
    <row r="3" spans="1:10" ht="13.5" customHeight="1" x14ac:dyDescent="0.25">
      <c r="A3" s="370" t="s">
        <v>63</v>
      </c>
      <c r="B3" s="370"/>
      <c r="C3" s="370"/>
      <c r="D3" s="370"/>
      <c r="E3" s="362"/>
      <c r="F3" s="362"/>
      <c r="H3" s="68"/>
    </row>
    <row r="4" spans="1:10" ht="22.5" customHeight="1" x14ac:dyDescent="0.25">
      <c r="A4" s="373">
        <f>'1ПБ'!A11:C11</f>
        <v>0</v>
      </c>
      <c r="B4" s="373"/>
      <c r="C4" s="373"/>
      <c r="D4" s="373"/>
      <c r="E4" s="374"/>
      <c r="F4" s="374"/>
      <c r="H4" s="68"/>
    </row>
    <row r="5" spans="1:10" ht="13.5" customHeight="1" x14ac:dyDescent="0.25">
      <c r="H5" s="68"/>
    </row>
    <row r="6" spans="1:10" ht="24.75" customHeight="1" x14ac:dyDescent="0.25">
      <c r="A6" s="383" t="s">
        <v>201</v>
      </c>
      <c r="B6" s="383"/>
      <c r="C6" s="383"/>
      <c r="D6" s="383"/>
      <c r="E6" s="383"/>
      <c r="F6" s="383"/>
      <c r="G6" s="383"/>
      <c r="H6" s="383"/>
    </row>
    <row r="7" spans="1:10" ht="12.75" customHeight="1" thickBot="1" x14ac:dyDescent="0.3">
      <c r="A7" s="80"/>
      <c r="B7" s="79"/>
      <c r="C7" s="79"/>
      <c r="D7" s="79"/>
      <c r="E7" s="79"/>
      <c r="F7" s="79"/>
      <c r="G7" s="79"/>
      <c r="H7" s="79"/>
    </row>
    <row r="8" spans="1:10" ht="24.75" customHeight="1" x14ac:dyDescent="0.25">
      <c r="A8" s="386"/>
      <c r="B8" s="387" t="s">
        <v>1</v>
      </c>
      <c r="C8" s="387" t="s">
        <v>133</v>
      </c>
      <c r="D8" s="387"/>
      <c r="E8" s="387"/>
      <c r="F8" s="388" t="s">
        <v>134</v>
      </c>
      <c r="G8" s="389" t="s">
        <v>142</v>
      </c>
      <c r="H8" s="384" t="s">
        <v>52</v>
      </c>
    </row>
    <row r="9" spans="1:10" s="82" customFormat="1" ht="12.75" x14ac:dyDescent="0.2">
      <c r="A9" s="386"/>
      <c r="B9" s="387"/>
      <c r="C9" s="81" t="s">
        <v>52</v>
      </c>
      <c r="D9" s="81" t="s">
        <v>76</v>
      </c>
      <c r="E9" s="81" t="s">
        <v>141</v>
      </c>
      <c r="F9" s="388"/>
      <c r="G9" s="389"/>
      <c r="H9" s="385"/>
      <c r="I9" s="224"/>
      <c r="J9" s="234"/>
    </row>
    <row r="10" spans="1:10" ht="34.5" customHeight="1" x14ac:dyDescent="0.25">
      <c r="A10" s="90" t="s">
        <v>177</v>
      </c>
      <c r="B10" s="83">
        <v>1</v>
      </c>
      <c r="C10" s="306">
        <f>D10+E10</f>
        <v>0</v>
      </c>
      <c r="D10" s="307"/>
      <c r="E10" s="307"/>
      <c r="F10" s="307"/>
      <c r="G10" s="308"/>
      <c r="H10" s="311">
        <f>C10+F10+G10</f>
        <v>0</v>
      </c>
      <c r="I10" s="224">
        <f>IF(J10="",1,0)</f>
        <v>0</v>
      </c>
      <c r="J10" s="234" t="str">
        <f>IF(D10="","не заполнено",IF(E10="","не заполнено",IF(F10="","не заполнено",IF(G10="","не заполнено",""))))</f>
        <v>не заполнено</v>
      </c>
    </row>
    <row r="11" spans="1:10" ht="33" customHeight="1" x14ac:dyDescent="0.25">
      <c r="A11" s="90" t="s">
        <v>176</v>
      </c>
      <c r="B11" s="84">
        <v>2</v>
      </c>
      <c r="C11" s="309">
        <f>C12+C13</f>
        <v>0</v>
      </c>
      <c r="D11" s="309">
        <f t="shared" ref="D11:G11" si="0">D12+D13</f>
        <v>0</v>
      </c>
      <c r="E11" s="309">
        <f t="shared" si="0"/>
        <v>0</v>
      </c>
      <c r="F11" s="309">
        <f t="shared" si="0"/>
        <v>0</v>
      </c>
      <c r="G11" s="310">
        <f t="shared" si="0"/>
        <v>0</v>
      </c>
      <c r="H11" s="311">
        <f>C11+F11+G11</f>
        <v>0</v>
      </c>
    </row>
    <row r="12" spans="1:10" ht="39" customHeight="1" x14ac:dyDescent="0.25">
      <c r="A12" s="90" t="s">
        <v>187</v>
      </c>
      <c r="B12" s="83" t="s">
        <v>158</v>
      </c>
      <c r="C12" s="306">
        <f t="shared" ref="C12:C18" si="1">D12+E12</f>
        <v>0</v>
      </c>
      <c r="D12" s="307"/>
      <c r="E12" s="307"/>
      <c r="F12" s="307"/>
      <c r="G12" s="308"/>
      <c r="H12" s="311">
        <f t="shared" ref="H12:H16" si="2">C12+F12+G12</f>
        <v>0</v>
      </c>
      <c r="I12" s="224">
        <f t="shared" ref="I12:I18" si="3">IF(J12="",1,0)</f>
        <v>0</v>
      </c>
      <c r="J12" s="234" t="str">
        <f t="shared" ref="J12:J18" si="4">IF(D12="","не заполнено",IF(E12="","не заполнено",IF(F12="","не заполнено",IF(G12="","не заполнено",""))))</f>
        <v>не заполнено</v>
      </c>
    </row>
    <row r="13" spans="1:10" ht="42" customHeight="1" x14ac:dyDescent="0.25">
      <c r="A13" s="90" t="s">
        <v>164</v>
      </c>
      <c r="B13" s="83" t="s">
        <v>159</v>
      </c>
      <c r="C13" s="306">
        <f t="shared" si="1"/>
        <v>0</v>
      </c>
      <c r="D13" s="307"/>
      <c r="E13" s="307"/>
      <c r="F13" s="307"/>
      <c r="G13" s="308"/>
      <c r="H13" s="311">
        <f t="shared" si="2"/>
        <v>0</v>
      </c>
      <c r="I13" s="224">
        <f t="shared" si="3"/>
        <v>0</v>
      </c>
      <c r="J13" s="234" t="str">
        <f t="shared" si="4"/>
        <v>не заполнено</v>
      </c>
    </row>
    <row r="14" spans="1:10" ht="31.5" customHeight="1" x14ac:dyDescent="0.25">
      <c r="A14" s="90" t="s">
        <v>195</v>
      </c>
      <c r="B14" s="84">
        <v>3</v>
      </c>
      <c r="C14" s="309">
        <f t="shared" si="1"/>
        <v>0</v>
      </c>
      <c r="D14" s="309">
        <f>D15+D16</f>
        <v>0</v>
      </c>
      <c r="E14" s="309">
        <f t="shared" ref="E14:G14" si="5">E15+E16</f>
        <v>0</v>
      </c>
      <c r="F14" s="309">
        <f t="shared" si="5"/>
        <v>0</v>
      </c>
      <c r="G14" s="310">
        <f t="shared" si="5"/>
        <v>0</v>
      </c>
      <c r="H14" s="311">
        <f t="shared" si="2"/>
        <v>0</v>
      </c>
    </row>
    <row r="15" spans="1:10" ht="43.5" customHeight="1" x14ac:dyDescent="0.25">
      <c r="A15" s="90" t="s">
        <v>187</v>
      </c>
      <c r="B15" s="83" t="s">
        <v>160</v>
      </c>
      <c r="C15" s="306">
        <f t="shared" si="1"/>
        <v>0</v>
      </c>
      <c r="D15" s="307"/>
      <c r="E15" s="307"/>
      <c r="F15" s="307"/>
      <c r="G15" s="308"/>
      <c r="H15" s="311">
        <f t="shared" si="2"/>
        <v>0</v>
      </c>
      <c r="I15" s="224">
        <f t="shared" si="3"/>
        <v>0</v>
      </c>
      <c r="J15" s="234" t="str">
        <f t="shared" si="4"/>
        <v>не заполнено</v>
      </c>
    </row>
    <row r="16" spans="1:10" ht="45" customHeight="1" x14ac:dyDescent="0.25">
      <c r="A16" s="90" t="s">
        <v>194</v>
      </c>
      <c r="B16" s="83" t="s">
        <v>161</v>
      </c>
      <c r="C16" s="306">
        <f t="shared" si="1"/>
        <v>0</v>
      </c>
      <c r="D16" s="307"/>
      <c r="E16" s="307"/>
      <c r="F16" s="307"/>
      <c r="G16" s="308"/>
      <c r="H16" s="311">
        <f t="shared" si="2"/>
        <v>0</v>
      </c>
      <c r="I16" s="224">
        <f t="shared" si="3"/>
        <v>0</v>
      </c>
      <c r="J16" s="234" t="str">
        <f t="shared" si="4"/>
        <v>не заполнено</v>
      </c>
    </row>
    <row r="17" spans="1:10" ht="36.75" customHeight="1" x14ac:dyDescent="0.25">
      <c r="A17" s="90" t="s">
        <v>175</v>
      </c>
      <c r="B17" s="83" t="s">
        <v>93</v>
      </c>
      <c r="C17" s="312">
        <f t="shared" si="1"/>
        <v>0</v>
      </c>
      <c r="D17" s="313"/>
      <c r="E17" s="313"/>
      <c r="F17" s="313"/>
      <c r="G17" s="314"/>
      <c r="H17" s="315">
        <f>C17+F17+G17</f>
        <v>0</v>
      </c>
      <c r="I17" s="224">
        <f t="shared" si="3"/>
        <v>0</v>
      </c>
      <c r="J17" s="234" t="str">
        <f t="shared" si="4"/>
        <v>не заполнено</v>
      </c>
    </row>
    <row r="18" spans="1:10" ht="36" customHeight="1" thickBot="1" x14ac:dyDescent="0.3">
      <c r="A18" s="90" t="s">
        <v>193</v>
      </c>
      <c r="B18" s="83" t="s">
        <v>94</v>
      </c>
      <c r="C18" s="312">
        <f t="shared" si="1"/>
        <v>0</v>
      </c>
      <c r="D18" s="313"/>
      <c r="E18" s="313"/>
      <c r="F18" s="313"/>
      <c r="G18" s="314"/>
      <c r="H18" s="316">
        <f>C18+F18+G18</f>
        <v>0</v>
      </c>
      <c r="I18" s="224">
        <f t="shared" si="3"/>
        <v>0</v>
      </c>
      <c r="J18" s="234" t="str">
        <f t="shared" si="4"/>
        <v>не заполнено</v>
      </c>
    </row>
    <row r="21" spans="1:10" ht="48" customHeight="1" x14ac:dyDescent="0.25">
      <c r="A21" s="346" t="str">
        <f>IF(I21&lt;7,"Отчет не может быть принят к зачету и будет возвращен на доработку. Красного слова НЕ ЗАПОЛНЕНО быть не должно.","")</f>
        <v>Отчет не может быть принят к зачету и будет возвращен на доработку. Красного слова НЕ ЗАПОЛНЕНО быть не должно.</v>
      </c>
      <c r="B21" s="346"/>
      <c r="C21" s="346"/>
      <c r="D21" s="346"/>
      <c r="E21" s="346"/>
      <c r="F21" s="346"/>
      <c r="I21" s="224">
        <f>I10+I12+I13+I15+I16+I17+I18</f>
        <v>0</v>
      </c>
    </row>
    <row r="22" spans="1:10" ht="33.75" customHeight="1" x14ac:dyDescent="0.25">
      <c r="A22" s="347" t="str">
        <f>IF(I21=7,"Отчет заполнен верно.","")</f>
        <v/>
      </c>
      <c r="B22" s="347"/>
      <c r="C22" s="347"/>
    </row>
  </sheetData>
  <sheetProtection algorithmName="SHA-512" hashValue="5WBDJ0Yds8BNmBDrunXW8FmtF3IcXrWbIjGy/SQejc6PwpxdIORZM56Vw0+PhXnD9N74qUY6GrBlrDX69PJH6A==" saltValue="621MVWxns2ECjmJXTyE5Bw==" spinCount="100000" sheet="1" objects="1" scenarios="1"/>
  <mergeCells count="14">
    <mergeCell ref="A21:F21"/>
    <mergeCell ref="A22:C22"/>
    <mergeCell ref="E3:F3"/>
    <mergeCell ref="A6:H6"/>
    <mergeCell ref="H8:H9"/>
    <mergeCell ref="A8:A9"/>
    <mergeCell ref="B8:B9"/>
    <mergeCell ref="C8:E8"/>
    <mergeCell ref="F8:F9"/>
    <mergeCell ref="G8:G9"/>
    <mergeCell ref="A4:D4"/>
    <mergeCell ref="E4:F4"/>
    <mergeCell ref="A3:B3"/>
    <mergeCell ref="C3:D3"/>
  </mergeCells>
  <pageMargins left="0.25" right="0.25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CJ33"/>
  <sheetViews>
    <sheetView topLeftCell="A31" zoomScale="110" zoomScaleNormal="110" workbookViewId="0">
      <selection activeCell="CK30" sqref="CK30"/>
    </sheetView>
  </sheetViews>
  <sheetFormatPr defaultRowHeight="15.75" x14ac:dyDescent="0.25"/>
  <cols>
    <col min="1" max="1" width="28.28515625" style="174" customWidth="1"/>
    <col min="2" max="2" width="11.85546875" style="174" customWidth="1"/>
    <col min="3" max="3" width="5" style="174" customWidth="1"/>
    <col min="4" max="5" width="11.28515625" style="174" customWidth="1"/>
    <col min="6" max="7" width="9.42578125" style="174" customWidth="1"/>
    <col min="8" max="9" width="10.28515625" style="174" customWidth="1"/>
    <col min="10" max="11" width="9.7109375" style="174" customWidth="1"/>
    <col min="12" max="13" width="10" style="174" customWidth="1"/>
    <col min="14" max="14" width="11.28515625" style="174" customWidth="1"/>
    <col min="15" max="15" width="4.5703125" style="174" customWidth="1"/>
    <col min="16" max="16" width="10.42578125" style="174" bestFit="1" customWidth="1"/>
    <col min="17" max="23" width="9.7109375" style="174" bestFit="1" customWidth="1"/>
    <col min="24" max="24" width="10.85546875" style="174" customWidth="1"/>
    <col min="25" max="27" width="9.5703125" style="174" customWidth="1"/>
    <col min="28" max="53" width="9.7109375" style="174" bestFit="1" customWidth="1"/>
    <col min="54" max="54" width="10.5703125" style="174" bestFit="1" customWidth="1"/>
    <col min="55" max="73" width="9.7109375" style="174" bestFit="1" customWidth="1"/>
    <col min="74" max="74" width="10.28515625" style="174" bestFit="1" customWidth="1"/>
    <col min="75" max="85" width="9.7109375" style="174" bestFit="1" customWidth="1"/>
    <col min="86" max="86" width="11.85546875" style="174" bestFit="1" customWidth="1"/>
    <col min="87" max="87" width="9.7109375" style="174" bestFit="1" customWidth="1"/>
    <col min="88" max="88" width="9.42578125" style="174" bestFit="1" customWidth="1"/>
    <col min="89" max="265" width="9.140625" style="174"/>
    <col min="266" max="266" width="10.28515625" style="174" customWidth="1"/>
    <col min="267" max="267" width="11.85546875" style="174" customWidth="1"/>
    <col min="268" max="268" width="5" style="174" customWidth="1"/>
    <col min="269" max="269" width="11.28515625" style="174" customWidth="1"/>
    <col min="270" max="270" width="12" style="174" customWidth="1"/>
    <col min="271" max="271" width="9.5703125" style="174" customWidth="1"/>
    <col min="272" max="272" width="9.42578125" style="174" customWidth="1"/>
    <col min="273" max="273" width="10.28515625" style="174" customWidth="1"/>
    <col min="274" max="274" width="9.7109375" style="174" customWidth="1"/>
    <col min="275" max="276" width="10" style="174" customWidth="1"/>
    <col min="277" max="277" width="4.5703125" style="174" customWidth="1"/>
    <col min="278" max="521" width="9.140625" style="174"/>
    <col min="522" max="522" width="10.28515625" style="174" customWidth="1"/>
    <col min="523" max="523" width="11.85546875" style="174" customWidth="1"/>
    <col min="524" max="524" width="5" style="174" customWidth="1"/>
    <col min="525" max="525" width="11.28515625" style="174" customWidth="1"/>
    <col min="526" max="526" width="12" style="174" customWidth="1"/>
    <col min="527" max="527" width="9.5703125" style="174" customWidth="1"/>
    <col min="528" max="528" width="9.42578125" style="174" customWidth="1"/>
    <col min="529" max="529" width="10.28515625" style="174" customWidth="1"/>
    <col min="530" max="530" width="9.7109375" style="174" customWidth="1"/>
    <col min="531" max="532" width="10" style="174" customWidth="1"/>
    <col min="533" max="533" width="4.5703125" style="174" customWidth="1"/>
    <col min="534" max="777" width="9.140625" style="174"/>
    <col min="778" max="778" width="10.28515625" style="174" customWidth="1"/>
    <col min="779" max="779" width="11.85546875" style="174" customWidth="1"/>
    <col min="780" max="780" width="5" style="174" customWidth="1"/>
    <col min="781" max="781" width="11.28515625" style="174" customWidth="1"/>
    <col min="782" max="782" width="12" style="174" customWidth="1"/>
    <col min="783" max="783" width="9.5703125" style="174" customWidth="1"/>
    <col min="784" max="784" width="9.42578125" style="174" customWidth="1"/>
    <col min="785" max="785" width="10.28515625" style="174" customWidth="1"/>
    <col min="786" max="786" width="9.7109375" style="174" customWidth="1"/>
    <col min="787" max="788" width="10" style="174" customWidth="1"/>
    <col min="789" max="789" width="4.5703125" style="174" customWidth="1"/>
    <col min="790" max="1033" width="9.140625" style="174"/>
    <col min="1034" max="1034" width="10.28515625" style="174" customWidth="1"/>
    <col min="1035" max="1035" width="11.85546875" style="174" customWidth="1"/>
    <col min="1036" max="1036" width="5" style="174" customWidth="1"/>
    <col min="1037" max="1037" width="11.28515625" style="174" customWidth="1"/>
    <col min="1038" max="1038" width="12" style="174" customWidth="1"/>
    <col min="1039" max="1039" width="9.5703125" style="174" customWidth="1"/>
    <col min="1040" max="1040" width="9.42578125" style="174" customWidth="1"/>
    <col min="1041" max="1041" width="10.28515625" style="174" customWidth="1"/>
    <col min="1042" max="1042" width="9.7109375" style="174" customWidth="1"/>
    <col min="1043" max="1044" width="10" style="174" customWidth="1"/>
    <col min="1045" max="1045" width="4.5703125" style="174" customWidth="1"/>
    <col min="1046" max="1289" width="9.140625" style="174"/>
    <col min="1290" max="1290" width="10.28515625" style="174" customWidth="1"/>
    <col min="1291" max="1291" width="11.85546875" style="174" customWidth="1"/>
    <col min="1292" max="1292" width="5" style="174" customWidth="1"/>
    <col min="1293" max="1293" width="11.28515625" style="174" customWidth="1"/>
    <col min="1294" max="1294" width="12" style="174" customWidth="1"/>
    <col min="1295" max="1295" width="9.5703125" style="174" customWidth="1"/>
    <col min="1296" max="1296" width="9.42578125" style="174" customWidth="1"/>
    <col min="1297" max="1297" width="10.28515625" style="174" customWidth="1"/>
    <col min="1298" max="1298" width="9.7109375" style="174" customWidth="1"/>
    <col min="1299" max="1300" width="10" style="174" customWidth="1"/>
    <col min="1301" max="1301" width="4.5703125" style="174" customWidth="1"/>
    <col min="1302" max="1545" width="9.140625" style="174"/>
    <col min="1546" max="1546" width="10.28515625" style="174" customWidth="1"/>
    <col min="1547" max="1547" width="11.85546875" style="174" customWidth="1"/>
    <col min="1548" max="1548" width="5" style="174" customWidth="1"/>
    <col min="1549" max="1549" width="11.28515625" style="174" customWidth="1"/>
    <col min="1550" max="1550" width="12" style="174" customWidth="1"/>
    <col min="1551" max="1551" width="9.5703125" style="174" customWidth="1"/>
    <col min="1552" max="1552" width="9.42578125" style="174" customWidth="1"/>
    <col min="1553" max="1553" width="10.28515625" style="174" customWidth="1"/>
    <col min="1554" max="1554" width="9.7109375" style="174" customWidth="1"/>
    <col min="1555" max="1556" width="10" style="174" customWidth="1"/>
    <col min="1557" max="1557" width="4.5703125" style="174" customWidth="1"/>
    <col min="1558" max="1801" width="9.140625" style="174"/>
    <col min="1802" max="1802" width="10.28515625" style="174" customWidth="1"/>
    <col min="1803" max="1803" width="11.85546875" style="174" customWidth="1"/>
    <col min="1804" max="1804" width="5" style="174" customWidth="1"/>
    <col min="1805" max="1805" width="11.28515625" style="174" customWidth="1"/>
    <col min="1806" max="1806" width="12" style="174" customWidth="1"/>
    <col min="1807" max="1807" width="9.5703125" style="174" customWidth="1"/>
    <col min="1808" max="1808" width="9.42578125" style="174" customWidth="1"/>
    <col min="1809" max="1809" width="10.28515625" style="174" customWidth="1"/>
    <col min="1810" max="1810" width="9.7109375" style="174" customWidth="1"/>
    <col min="1811" max="1812" width="10" style="174" customWidth="1"/>
    <col min="1813" max="1813" width="4.5703125" style="174" customWidth="1"/>
    <col min="1814" max="2057" width="9.140625" style="174"/>
    <col min="2058" max="2058" width="10.28515625" style="174" customWidth="1"/>
    <col min="2059" max="2059" width="11.85546875" style="174" customWidth="1"/>
    <col min="2060" max="2060" width="5" style="174" customWidth="1"/>
    <col min="2061" max="2061" width="11.28515625" style="174" customWidth="1"/>
    <col min="2062" max="2062" width="12" style="174" customWidth="1"/>
    <col min="2063" max="2063" width="9.5703125" style="174" customWidth="1"/>
    <col min="2064" max="2064" width="9.42578125" style="174" customWidth="1"/>
    <col min="2065" max="2065" width="10.28515625" style="174" customWidth="1"/>
    <col min="2066" max="2066" width="9.7109375" style="174" customWidth="1"/>
    <col min="2067" max="2068" width="10" style="174" customWidth="1"/>
    <col min="2069" max="2069" width="4.5703125" style="174" customWidth="1"/>
    <col min="2070" max="2313" width="9.140625" style="174"/>
    <col min="2314" max="2314" width="10.28515625" style="174" customWidth="1"/>
    <col min="2315" max="2315" width="11.85546875" style="174" customWidth="1"/>
    <col min="2316" max="2316" width="5" style="174" customWidth="1"/>
    <col min="2317" max="2317" width="11.28515625" style="174" customWidth="1"/>
    <col min="2318" max="2318" width="12" style="174" customWidth="1"/>
    <col min="2319" max="2319" width="9.5703125" style="174" customWidth="1"/>
    <col min="2320" max="2320" width="9.42578125" style="174" customWidth="1"/>
    <col min="2321" max="2321" width="10.28515625" style="174" customWidth="1"/>
    <col min="2322" max="2322" width="9.7109375" style="174" customWidth="1"/>
    <col min="2323" max="2324" width="10" style="174" customWidth="1"/>
    <col min="2325" max="2325" width="4.5703125" style="174" customWidth="1"/>
    <col min="2326" max="2569" width="9.140625" style="174"/>
    <col min="2570" max="2570" width="10.28515625" style="174" customWidth="1"/>
    <col min="2571" max="2571" width="11.85546875" style="174" customWidth="1"/>
    <col min="2572" max="2572" width="5" style="174" customWidth="1"/>
    <col min="2573" max="2573" width="11.28515625" style="174" customWidth="1"/>
    <col min="2574" max="2574" width="12" style="174" customWidth="1"/>
    <col min="2575" max="2575" width="9.5703125" style="174" customWidth="1"/>
    <col min="2576" max="2576" width="9.42578125" style="174" customWidth="1"/>
    <col min="2577" max="2577" width="10.28515625" style="174" customWidth="1"/>
    <col min="2578" max="2578" width="9.7109375" style="174" customWidth="1"/>
    <col min="2579" max="2580" width="10" style="174" customWidth="1"/>
    <col min="2581" max="2581" width="4.5703125" style="174" customWidth="1"/>
    <col min="2582" max="2825" width="9.140625" style="174"/>
    <col min="2826" max="2826" width="10.28515625" style="174" customWidth="1"/>
    <col min="2827" max="2827" width="11.85546875" style="174" customWidth="1"/>
    <col min="2828" max="2828" width="5" style="174" customWidth="1"/>
    <col min="2829" max="2829" width="11.28515625" style="174" customWidth="1"/>
    <col min="2830" max="2830" width="12" style="174" customWidth="1"/>
    <col min="2831" max="2831" width="9.5703125" style="174" customWidth="1"/>
    <col min="2832" max="2832" width="9.42578125" style="174" customWidth="1"/>
    <col min="2833" max="2833" width="10.28515625" style="174" customWidth="1"/>
    <col min="2834" max="2834" width="9.7109375" style="174" customWidth="1"/>
    <col min="2835" max="2836" width="10" style="174" customWidth="1"/>
    <col min="2837" max="2837" width="4.5703125" style="174" customWidth="1"/>
    <col min="2838" max="3081" width="9.140625" style="174"/>
    <col min="3082" max="3082" width="10.28515625" style="174" customWidth="1"/>
    <col min="3083" max="3083" width="11.85546875" style="174" customWidth="1"/>
    <col min="3084" max="3084" width="5" style="174" customWidth="1"/>
    <col min="3085" max="3085" width="11.28515625" style="174" customWidth="1"/>
    <col min="3086" max="3086" width="12" style="174" customWidth="1"/>
    <col min="3087" max="3087" width="9.5703125" style="174" customWidth="1"/>
    <col min="3088" max="3088" width="9.42578125" style="174" customWidth="1"/>
    <col min="3089" max="3089" width="10.28515625" style="174" customWidth="1"/>
    <col min="3090" max="3090" width="9.7109375" style="174" customWidth="1"/>
    <col min="3091" max="3092" width="10" style="174" customWidth="1"/>
    <col min="3093" max="3093" width="4.5703125" style="174" customWidth="1"/>
    <col min="3094" max="3337" width="9.140625" style="174"/>
    <col min="3338" max="3338" width="10.28515625" style="174" customWidth="1"/>
    <col min="3339" max="3339" width="11.85546875" style="174" customWidth="1"/>
    <col min="3340" max="3340" width="5" style="174" customWidth="1"/>
    <col min="3341" max="3341" width="11.28515625" style="174" customWidth="1"/>
    <col min="3342" max="3342" width="12" style="174" customWidth="1"/>
    <col min="3343" max="3343" width="9.5703125" style="174" customWidth="1"/>
    <col min="3344" max="3344" width="9.42578125" style="174" customWidth="1"/>
    <col min="3345" max="3345" width="10.28515625" style="174" customWidth="1"/>
    <col min="3346" max="3346" width="9.7109375" style="174" customWidth="1"/>
    <col min="3347" max="3348" width="10" style="174" customWidth="1"/>
    <col min="3349" max="3349" width="4.5703125" style="174" customWidth="1"/>
    <col min="3350" max="3593" width="9.140625" style="174"/>
    <col min="3594" max="3594" width="10.28515625" style="174" customWidth="1"/>
    <col min="3595" max="3595" width="11.85546875" style="174" customWidth="1"/>
    <col min="3596" max="3596" width="5" style="174" customWidth="1"/>
    <col min="3597" max="3597" width="11.28515625" style="174" customWidth="1"/>
    <col min="3598" max="3598" width="12" style="174" customWidth="1"/>
    <col min="3599" max="3599" width="9.5703125" style="174" customWidth="1"/>
    <col min="3600" max="3600" width="9.42578125" style="174" customWidth="1"/>
    <col min="3601" max="3601" width="10.28515625" style="174" customWidth="1"/>
    <col min="3602" max="3602" width="9.7109375" style="174" customWidth="1"/>
    <col min="3603" max="3604" width="10" style="174" customWidth="1"/>
    <col min="3605" max="3605" width="4.5703125" style="174" customWidth="1"/>
    <col min="3606" max="3849" width="9.140625" style="174"/>
    <col min="3850" max="3850" width="10.28515625" style="174" customWidth="1"/>
    <col min="3851" max="3851" width="11.85546875" style="174" customWidth="1"/>
    <col min="3852" max="3852" width="5" style="174" customWidth="1"/>
    <col min="3853" max="3853" width="11.28515625" style="174" customWidth="1"/>
    <col min="3854" max="3854" width="12" style="174" customWidth="1"/>
    <col min="3855" max="3855" width="9.5703125" style="174" customWidth="1"/>
    <col min="3856" max="3856" width="9.42578125" style="174" customWidth="1"/>
    <col min="3857" max="3857" width="10.28515625" style="174" customWidth="1"/>
    <col min="3858" max="3858" width="9.7109375" style="174" customWidth="1"/>
    <col min="3859" max="3860" width="10" style="174" customWidth="1"/>
    <col min="3861" max="3861" width="4.5703125" style="174" customWidth="1"/>
    <col min="3862" max="4105" width="9.140625" style="174"/>
    <col min="4106" max="4106" width="10.28515625" style="174" customWidth="1"/>
    <col min="4107" max="4107" width="11.85546875" style="174" customWidth="1"/>
    <col min="4108" max="4108" width="5" style="174" customWidth="1"/>
    <col min="4109" max="4109" width="11.28515625" style="174" customWidth="1"/>
    <col min="4110" max="4110" width="12" style="174" customWidth="1"/>
    <col min="4111" max="4111" width="9.5703125" style="174" customWidth="1"/>
    <col min="4112" max="4112" width="9.42578125" style="174" customWidth="1"/>
    <col min="4113" max="4113" width="10.28515625" style="174" customWidth="1"/>
    <col min="4114" max="4114" width="9.7109375" style="174" customWidth="1"/>
    <col min="4115" max="4116" width="10" style="174" customWidth="1"/>
    <col min="4117" max="4117" width="4.5703125" style="174" customWidth="1"/>
    <col min="4118" max="4361" width="9.140625" style="174"/>
    <col min="4362" max="4362" width="10.28515625" style="174" customWidth="1"/>
    <col min="4363" max="4363" width="11.85546875" style="174" customWidth="1"/>
    <col min="4364" max="4364" width="5" style="174" customWidth="1"/>
    <col min="4365" max="4365" width="11.28515625" style="174" customWidth="1"/>
    <col min="4366" max="4366" width="12" style="174" customWidth="1"/>
    <col min="4367" max="4367" width="9.5703125" style="174" customWidth="1"/>
    <col min="4368" max="4368" width="9.42578125" style="174" customWidth="1"/>
    <col min="4369" max="4369" width="10.28515625" style="174" customWidth="1"/>
    <col min="4370" max="4370" width="9.7109375" style="174" customWidth="1"/>
    <col min="4371" max="4372" width="10" style="174" customWidth="1"/>
    <col min="4373" max="4373" width="4.5703125" style="174" customWidth="1"/>
    <col min="4374" max="4617" width="9.140625" style="174"/>
    <col min="4618" max="4618" width="10.28515625" style="174" customWidth="1"/>
    <col min="4619" max="4619" width="11.85546875" style="174" customWidth="1"/>
    <col min="4620" max="4620" width="5" style="174" customWidth="1"/>
    <col min="4621" max="4621" width="11.28515625" style="174" customWidth="1"/>
    <col min="4622" max="4622" width="12" style="174" customWidth="1"/>
    <col min="4623" max="4623" width="9.5703125" style="174" customWidth="1"/>
    <col min="4624" max="4624" width="9.42578125" style="174" customWidth="1"/>
    <col min="4625" max="4625" width="10.28515625" style="174" customWidth="1"/>
    <col min="4626" max="4626" width="9.7109375" style="174" customWidth="1"/>
    <col min="4627" max="4628" width="10" style="174" customWidth="1"/>
    <col min="4629" max="4629" width="4.5703125" style="174" customWidth="1"/>
    <col min="4630" max="4873" width="9.140625" style="174"/>
    <col min="4874" max="4874" width="10.28515625" style="174" customWidth="1"/>
    <col min="4875" max="4875" width="11.85546875" style="174" customWidth="1"/>
    <col min="4876" max="4876" width="5" style="174" customWidth="1"/>
    <col min="4877" max="4877" width="11.28515625" style="174" customWidth="1"/>
    <col min="4878" max="4878" width="12" style="174" customWidth="1"/>
    <col min="4879" max="4879" width="9.5703125" style="174" customWidth="1"/>
    <col min="4880" max="4880" width="9.42578125" style="174" customWidth="1"/>
    <col min="4881" max="4881" width="10.28515625" style="174" customWidth="1"/>
    <col min="4882" max="4882" width="9.7109375" style="174" customWidth="1"/>
    <col min="4883" max="4884" width="10" style="174" customWidth="1"/>
    <col min="4885" max="4885" width="4.5703125" style="174" customWidth="1"/>
    <col min="4886" max="5129" width="9.140625" style="174"/>
    <col min="5130" max="5130" width="10.28515625" style="174" customWidth="1"/>
    <col min="5131" max="5131" width="11.85546875" style="174" customWidth="1"/>
    <col min="5132" max="5132" width="5" style="174" customWidth="1"/>
    <col min="5133" max="5133" width="11.28515625" style="174" customWidth="1"/>
    <col min="5134" max="5134" width="12" style="174" customWidth="1"/>
    <col min="5135" max="5135" width="9.5703125" style="174" customWidth="1"/>
    <col min="5136" max="5136" width="9.42578125" style="174" customWidth="1"/>
    <col min="5137" max="5137" width="10.28515625" style="174" customWidth="1"/>
    <col min="5138" max="5138" width="9.7109375" style="174" customWidth="1"/>
    <col min="5139" max="5140" width="10" style="174" customWidth="1"/>
    <col min="5141" max="5141" width="4.5703125" style="174" customWidth="1"/>
    <col min="5142" max="5385" width="9.140625" style="174"/>
    <col min="5386" max="5386" width="10.28515625" style="174" customWidth="1"/>
    <col min="5387" max="5387" width="11.85546875" style="174" customWidth="1"/>
    <col min="5388" max="5388" width="5" style="174" customWidth="1"/>
    <col min="5389" max="5389" width="11.28515625" style="174" customWidth="1"/>
    <col min="5390" max="5390" width="12" style="174" customWidth="1"/>
    <col min="5391" max="5391" width="9.5703125" style="174" customWidth="1"/>
    <col min="5392" max="5392" width="9.42578125" style="174" customWidth="1"/>
    <col min="5393" max="5393" width="10.28515625" style="174" customWidth="1"/>
    <col min="5394" max="5394" width="9.7109375" style="174" customWidth="1"/>
    <col min="5395" max="5396" width="10" style="174" customWidth="1"/>
    <col min="5397" max="5397" width="4.5703125" style="174" customWidth="1"/>
    <col min="5398" max="5641" width="9.140625" style="174"/>
    <col min="5642" max="5642" width="10.28515625" style="174" customWidth="1"/>
    <col min="5643" max="5643" width="11.85546875" style="174" customWidth="1"/>
    <col min="5644" max="5644" width="5" style="174" customWidth="1"/>
    <col min="5645" max="5645" width="11.28515625" style="174" customWidth="1"/>
    <col min="5646" max="5646" width="12" style="174" customWidth="1"/>
    <col min="5647" max="5647" width="9.5703125" style="174" customWidth="1"/>
    <col min="5648" max="5648" width="9.42578125" style="174" customWidth="1"/>
    <col min="5649" max="5649" width="10.28515625" style="174" customWidth="1"/>
    <col min="5650" max="5650" width="9.7109375" style="174" customWidth="1"/>
    <col min="5651" max="5652" width="10" style="174" customWidth="1"/>
    <col min="5653" max="5653" width="4.5703125" style="174" customWidth="1"/>
    <col min="5654" max="5897" width="9.140625" style="174"/>
    <col min="5898" max="5898" width="10.28515625" style="174" customWidth="1"/>
    <col min="5899" max="5899" width="11.85546875" style="174" customWidth="1"/>
    <col min="5900" max="5900" width="5" style="174" customWidth="1"/>
    <col min="5901" max="5901" width="11.28515625" style="174" customWidth="1"/>
    <col min="5902" max="5902" width="12" style="174" customWidth="1"/>
    <col min="5903" max="5903" width="9.5703125" style="174" customWidth="1"/>
    <col min="5904" max="5904" width="9.42578125" style="174" customWidth="1"/>
    <col min="5905" max="5905" width="10.28515625" style="174" customWidth="1"/>
    <col min="5906" max="5906" width="9.7109375" style="174" customWidth="1"/>
    <col min="5907" max="5908" width="10" style="174" customWidth="1"/>
    <col min="5909" max="5909" width="4.5703125" style="174" customWidth="1"/>
    <col min="5910" max="6153" width="9.140625" style="174"/>
    <col min="6154" max="6154" width="10.28515625" style="174" customWidth="1"/>
    <col min="6155" max="6155" width="11.85546875" style="174" customWidth="1"/>
    <col min="6156" max="6156" width="5" style="174" customWidth="1"/>
    <col min="6157" max="6157" width="11.28515625" style="174" customWidth="1"/>
    <col min="6158" max="6158" width="12" style="174" customWidth="1"/>
    <col min="6159" max="6159" width="9.5703125" style="174" customWidth="1"/>
    <col min="6160" max="6160" width="9.42578125" style="174" customWidth="1"/>
    <col min="6161" max="6161" width="10.28515625" style="174" customWidth="1"/>
    <col min="6162" max="6162" width="9.7109375" style="174" customWidth="1"/>
    <col min="6163" max="6164" width="10" style="174" customWidth="1"/>
    <col min="6165" max="6165" width="4.5703125" style="174" customWidth="1"/>
    <col min="6166" max="6409" width="9.140625" style="174"/>
    <col min="6410" max="6410" width="10.28515625" style="174" customWidth="1"/>
    <col min="6411" max="6411" width="11.85546875" style="174" customWidth="1"/>
    <col min="6412" max="6412" width="5" style="174" customWidth="1"/>
    <col min="6413" max="6413" width="11.28515625" style="174" customWidth="1"/>
    <col min="6414" max="6414" width="12" style="174" customWidth="1"/>
    <col min="6415" max="6415" width="9.5703125" style="174" customWidth="1"/>
    <col min="6416" max="6416" width="9.42578125" style="174" customWidth="1"/>
    <col min="6417" max="6417" width="10.28515625" style="174" customWidth="1"/>
    <col min="6418" max="6418" width="9.7109375" style="174" customWidth="1"/>
    <col min="6419" max="6420" width="10" style="174" customWidth="1"/>
    <col min="6421" max="6421" width="4.5703125" style="174" customWidth="1"/>
    <col min="6422" max="6665" width="9.140625" style="174"/>
    <col min="6666" max="6666" width="10.28515625" style="174" customWidth="1"/>
    <col min="6667" max="6667" width="11.85546875" style="174" customWidth="1"/>
    <col min="6668" max="6668" width="5" style="174" customWidth="1"/>
    <col min="6669" max="6669" width="11.28515625" style="174" customWidth="1"/>
    <col min="6670" max="6670" width="12" style="174" customWidth="1"/>
    <col min="6671" max="6671" width="9.5703125" style="174" customWidth="1"/>
    <col min="6672" max="6672" width="9.42578125" style="174" customWidth="1"/>
    <col min="6673" max="6673" width="10.28515625" style="174" customWidth="1"/>
    <col min="6674" max="6674" width="9.7109375" style="174" customWidth="1"/>
    <col min="6675" max="6676" width="10" style="174" customWidth="1"/>
    <col min="6677" max="6677" width="4.5703125" style="174" customWidth="1"/>
    <col min="6678" max="6921" width="9.140625" style="174"/>
    <col min="6922" max="6922" width="10.28515625" style="174" customWidth="1"/>
    <col min="6923" max="6923" width="11.85546875" style="174" customWidth="1"/>
    <col min="6924" max="6924" width="5" style="174" customWidth="1"/>
    <col min="6925" max="6925" width="11.28515625" style="174" customWidth="1"/>
    <col min="6926" max="6926" width="12" style="174" customWidth="1"/>
    <col min="6927" max="6927" width="9.5703125" style="174" customWidth="1"/>
    <col min="6928" max="6928" width="9.42578125" style="174" customWidth="1"/>
    <col min="6929" max="6929" width="10.28515625" style="174" customWidth="1"/>
    <col min="6930" max="6930" width="9.7109375" style="174" customWidth="1"/>
    <col min="6931" max="6932" width="10" style="174" customWidth="1"/>
    <col min="6933" max="6933" width="4.5703125" style="174" customWidth="1"/>
    <col min="6934" max="7177" width="9.140625" style="174"/>
    <col min="7178" max="7178" width="10.28515625" style="174" customWidth="1"/>
    <col min="7179" max="7179" width="11.85546875" style="174" customWidth="1"/>
    <col min="7180" max="7180" width="5" style="174" customWidth="1"/>
    <col min="7181" max="7181" width="11.28515625" style="174" customWidth="1"/>
    <col min="7182" max="7182" width="12" style="174" customWidth="1"/>
    <col min="7183" max="7183" width="9.5703125" style="174" customWidth="1"/>
    <col min="7184" max="7184" width="9.42578125" style="174" customWidth="1"/>
    <col min="7185" max="7185" width="10.28515625" style="174" customWidth="1"/>
    <col min="7186" max="7186" width="9.7109375" style="174" customWidth="1"/>
    <col min="7187" max="7188" width="10" style="174" customWidth="1"/>
    <col min="7189" max="7189" width="4.5703125" style="174" customWidth="1"/>
    <col min="7190" max="7433" width="9.140625" style="174"/>
    <col min="7434" max="7434" width="10.28515625" style="174" customWidth="1"/>
    <col min="7435" max="7435" width="11.85546875" style="174" customWidth="1"/>
    <col min="7436" max="7436" width="5" style="174" customWidth="1"/>
    <col min="7437" max="7437" width="11.28515625" style="174" customWidth="1"/>
    <col min="7438" max="7438" width="12" style="174" customWidth="1"/>
    <col min="7439" max="7439" width="9.5703125" style="174" customWidth="1"/>
    <col min="7440" max="7440" width="9.42578125" style="174" customWidth="1"/>
    <col min="7441" max="7441" width="10.28515625" style="174" customWidth="1"/>
    <col min="7442" max="7442" width="9.7109375" style="174" customWidth="1"/>
    <col min="7443" max="7444" width="10" style="174" customWidth="1"/>
    <col min="7445" max="7445" width="4.5703125" style="174" customWidth="1"/>
    <col min="7446" max="7689" width="9.140625" style="174"/>
    <col min="7690" max="7690" width="10.28515625" style="174" customWidth="1"/>
    <col min="7691" max="7691" width="11.85546875" style="174" customWidth="1"/>
    <col min="7692" max="7692" width="5" style="174" customWidth="1"/>
    <col min="7693" max="7693" width="11.28515625" style="174" customWidth="1"/>
    <col min="7694" max="7694" width="12" style="174" customWidth="1"/>
    <col min="7695" max="7695" width="9.5703125" style="174" customWidth="1"/>
    <col min="7696" max="7696" width="9.42578125" style="174" customWidth="1"/>
    <col min="7697" max="7697" width="10.28515625" style="174" customWidth="1"/>
    <col min="7698" max="7698" width="9.7109375" style="174" customWidth="1"/>
    <col min="7699" max="7700" width="10" style="174" customWidth="1"/>
    <col min="7701" max="7701" width="4.5703125" style="174" customWidth="1"/>
    <col min="7702" max="7945" width="9.140625" style="174"/>
    <col min="7946" max="7946" width="10.28515625" style="174" customWidth="1"/>
    <col min="7947" max="7947" width="11.85546875" style="174" customWidth="1"/>
    <col min="7948" max="7948" width="5" style="174" customWidth="1"/>
    <col min="7949" max="7949" width="11.28515625" style="174" customWidth="1"/>
    <col min="7950" max="7950" width="12" style="174" customWidth="1"/>
    <col min="7951" max="7951" width="9.5703125" style="174" customWidth="1"/>
    <col min="7952" max="7952" width="9.42578125" style="174" customWidth="1"/>
    <col min="7953" max="7953" width="10.28515625" style="174" customWidth="1"/>
    <col min="7954" max="7954" width="9.7109375" style="174" customWidth="1"/>
    <col min="7955" max="7956" width="10" style="174" customWidth="1"/>
    <col min="7957" max="7957" width="4.5703125" style="174" customWidth="1"/>
    <col min="7958" max="8201" width="9.140625" style="174"/>
    <col min="8202" max="8202" width="10.28515625" style="174" customWidth="1"/>
    <col min="8203" max="8203" width="11.85546875" style="174" customWidth="1"/>
    <col min="8204" max="8204" width="5" style="174" customWidth="1"/>
    <col min="8205" max="8205" width="11.28515625" style="174" customWidth="1"/>
    <col min="8206" max="8206" width="12" style="174" customWidth="1"/>
    <col min="8207" max="8207" width="9.5703125" style="174" customWidth="1"/>
    <col min="8208" max="8208" width="9.42578125" style="174" customWidth="1"/>
    <col min="8209" max="8209" width="10.28515625" style="174" customWidth="1"/>
    <col min="8210" max="8210" width="9.7109375" style="174" customWidth="1"/>
    <col min="8211" max="8212" width="10" style="174" customWidth="1"/>
    <col min="8213" max="8213" width="4.5703125" style="174" customWidth="1"/>
    <col min="8214" max="8457" width="9.140625" style="174"/>
    <col min="8458" max="8458" width="10.28515625" style="174" customWidth="1"/>
    <col min="8459" max="8459" width="11.85546875" style="174" customWidth="1"/>
    <col min="8460" max="8460" width="5" style="174" customWidth="1"/>
    <col min="8461" max="8461" width="11.28515625" style="174" customWidth="1"/>
    <col min="8462" max="8462" width="12" style="174" customWidth="1"/>
    <col min="8463" max="8463" width="9.5703125" style="174" customWidth="1"/>
    <col min="8464" max="8464" width="9.42578125" style="174" customWidth="1"/>
    <col min="8465" max="8465" width="10.28515625" style="174" customWidth="1"/>
    <col min="8466" max="8466" width="9.7109375" style="174" customWidth="1"/>
    <col min="8467" max="8468" width="10" style="174" customWidth="1"/>
    <col min="8469" max="8469" width="4.5703125" style="174" customWidth="1"/>
    <col min="8470" max="8713" width="9.140625" style="174"/>
    <col min="8714" max="8714" width="10.28515625" style="174" customWidth="1"/>
    <col min="8715" max="8715" width="11.85546875" style="174" customWidth="1"/>
    <col min="8716" max="8716" width="5" style="174" customWidth="1"/>
    <col min="8717" max="8717" width="11.28515625" style="174" customWidth="1"/>
    <col min="8718" max="8718" width="12" style="174" customWidth="1"/>
    <col min="8719" max="8719" width="9.5703125" style="174" customWidth="1"/>
    <col min="8720" max="8720" width="9.42578125" style="174" customWidth="1"/>
    <col min="8721" max="8721" width="10.28515625" style="174" customWidth="1"/>
    <col min="8722" max="8722" width="9.7109375" style="174" customWidth="1"/>
    <col min="8723" max="8724" width="10" style="174" customWidth="1"/>
    <col min="8725" max="8725" width="4.5703125" style="174" customWidth="1"/>
    <col min="8726" max="8969" width="9.140625" style="174"/>
    <col min="8970" max="8970" width="10.28515625" style="174" customWidth="1"/>
    <col min="8971" max="8971" width="11.85546875" style="174" customWidth="1"/>
    <col min="8972" max="8972" width="5" style="174" customWidth="1"/>
    <col min="8973" max="8973" width="11.28515625" style="174" customWidth="1"/>
    <col min="8974" max="8974" width="12" style="174" customWidth="1"/>
    <col min="8975" max="8975" width="9.5703125" style="174" customWidth="1"/>
    <col min="8976" max="8976" width="9.42578125" style="174" customWidth="1"/>
    <col min="8977" max="8977" width="10.28515625" style="174" customWidth="1"/>
    <col min="8978" max="8978" width="9.7109375" style="174" customWidth="1"/>
    <col min="8979" max="8980" width="10" style="174" customWidth="1"/>
    <col min="8981" max="8981" width="4.5703125" style="174" customWidth="1"/>
    <col min="8982" max="9225" width="9.140625" style="174"/>
    <col min="9226" max="9226" width="10.28515625" style="174" customWidth="1"/>
    <col min="9227" max="9227" width="11.85546875" style="174" customWidth="1"/>
    <col min="9228" max="9228" width="5" style="174" customWidth="1"/>
    <col min="9229" max="9229" width="11.28515625" style="174" customWidth="1"/>
    <col min="9230" max="9230" width="12" style="174" customWidth="1"/>
    <col min="9231" max="9231" width="9.5703125" style="174" customWidth="1"/>
    <col min="9232" max="9232" width="9.42578125" style="174" customWidth="1"/>
    <col min="9233" max="9233" width="10.28515625" style="174" customWidth="1"/>
    <col min="9234" max="9234" width="9.7109375" style="174" customWidth="1"/>
    <col min="9235" max="9236" width="10" style="174" customWidth="1"/>
    <col min="9237" max="9237" width="4.5703125" style="174" customWidth="1"/>
    <col min="9238" max="9481" width="9.140625" style="174"/>
    <col min="9482" max="9482" width="10.28515625" style="174" customWidth="1"/>
    <col min="9483" max="9483" width="11.85546875" style="174" customWidth="1"/>
    <col min="9484" max="9484" width="5" style="174" customWidth="1"/>
    <col min="9485" max="9485" width="11.28515625" style="174" customWidth="1"/>
    <col min="9486" max="9486" width="12" style="174" customWidth="1"/>
    <col min="9487" max="9487" width="9.5703125" style="174" customWidth="1"/>
    <col min="9488" max="9488" width="9.42578125" style="174" customWidth="1"/>
    <col min="9489" max="9489" width="10.28515625" style="174" customWidth="1"/>
    <col min="9490" max="9490" width="9.7109375" style="174" customWidth="1"/>
    <col min="9491" max="9492" width="10" style="174" customWidth="1"/>
    <col min="9493" max="9493" width="4.5703125" style="174" customWidth="1"/>
    <col min="9494" max="9737" width="9.140625" style="174"/>
    <col min="9738" max="9738" width="10.28515625" style="174" customWidth="1"/>
    <col min="9739" max="9739" width="11.85546875" style="174" customWidth="1"/>
    <col min="9740" max="9740" width="5" style="174" customWidth="1"/>
    <col min="9741" max="9741" width="11.28515625" style="174" customWidth="1"/>
    <col min="9742" max="9742" width="12" style="174" customWidth="1"/>
    <col min="9743" max="9743" width="9.5703125" style="174" customWidth="1"/>
    <col min="9744" max="9744" width="9.42578125" style="174" customWidth="1"/>
    <col min="9745" max="9745" width="10.28515625" style="174" customWidth="1"/>
    <col min="9746" max="9746" width="9.7109375" style="174" customWidth="1"/>
    <col min="9747" max="9748" width="10" style="174" customWidth="1"/>
    <col min="9749" max="9749" width="4.5703125" style="174" customWidth="1"/>
    <col min="9750" max="9993" width="9.140625" style="174"/>
    <col min="9994" max="9994" width="10.28515625" style="174" customWidth="1"/>
    <col min="9995" max="9995" width="11.85546875" style="174" customWidth="1"/>
    <col min="9996" max="9996" width="5" style="174" customWidth="1"/>
    <col min="9997" max="9997" width="11.28515625" style="174" customWidth="1"/>
    <col min="9998" max="9998" width="12" style="174" customWidth="1"/>
    <col min="9999" max="9999" width="9.5703125" style="174" customWidth="1"/>
    <col min="10000" max="10000" width="9.42578125" style="174" customWidth="1"/>
    <col min="10001" max="10001" width="10.28515625" style="174" customWidth="1"/>
    <col min="10002" max="10002" width="9.7109375" style="174" customWidth="1"/>
    <col min="10003" max="10004" width="10" style="174" customWidth="1"/>
    <col min="10005" max="10005" width="4.5703125" style="174" customWidth="1"/>
    <col min="10006" max="10249" width="9.140625" style="174"/>
    <col min="10250" max="10250" width="10.28515625" style="174" customWidth="1"/>
    <col min="10251" max="10251" width="11.85546875" style="174" customWidth="1"/>
    <col min="10252" max="10252" width="5" style="174" customWidth="1"/>
    <col min="10253" max="10253" width="11.28515625" style="174" customWidth="1"/>
    <col min="10254" max="10254" width="12" style="174" customWidth="1"/>
    <col min="10255" max="10255" width="9.5703125" style="174" customWidth="1"/>
    <col min="10256" max="10256" width="9.42578125" style="174" customWidth="1"/>
    <col min="10257" max="10257" width="10.28515625" style="174" customWidth="1"/>
    <col min="10258" max="10258" width="9.7109375" style="174" customWidth="1"/>
    <col min="10259" max="10260" width="10" style="174" customWidth="1"/>
    <col min="10261" max="10261" width="4.5703125" style="174" customWidth="1"/>
    <col min="10262" max="10505" width="9.140625" style="174"/>
    <col min="10506" max="10506" width="10.28515625" style="174" customWidth="1"/>
    <col min="10507" max="10507" width="11.85546875" style="174" customWidth="1"/>
    <col min="10508" max="10508" width="5" style="174" customWidth="1"/>
    <col min="10509" max="10509" width="11.28515625" style="174" customWidth="1"/>
    <col min="10510" max="10510" width="12" style="174" customWidth="1"/>
    <col min="10511" max="10511" width="9.5703125" style="174" customWidth="1"/>
    <col min="10512" max="10512" width="9.42578125" style="174" customWidth="1"/>
    <col min="10513" max="10513" width="10.28515625" style="174" customWidth="1"/>
    <col min="10514" max="10514" width="9.7109375" style="174" customWidth="1"/>
    <col min="10515" max="10516" width="10" style="174" customWidth="1"/>
    <col min="10517" max="10517" width="4.5703125" style="174" customWidth="1"/>
    <col min="10518" max="10761" width="9.140625" style="174"/>
    <col min="10762" max="10762" width="10.28515625" style="174" customWidth="1"/>
    <col min="10763" max="10763" width="11.85546875" style="174" customWidth="1"/>
    <col min="10764" max="10764" width="5" style="174" customWidth="1"/>
    <col min="10765" max="10765" width="11.28515625" style="174" customWidth="1"/>
    <col min="10766" max="10766" width="12" style="174" customWidth="1"/>
    <col min="10767" max="10767" width="9.5703125" style="174" customWidth="1"/>
    <col min="10768" max="10768" width="9.42578125" style="174" customWidth="1"/>
    <col min="10769" max="10769" width="10.28515625" style="174" customWidth="1"/>
    <col min="10770" max="10770" width="9.7109375" style="174" customWidth="1"/>
    <col min="10771" max="10772" width="10" style="174" customWidth="1"/>
    <col min="10773" max="10773" width="4.5703125" style="174" customWidth="1"/>
    <col min="10774" max="11017" width="9.140625" style="174"/>
    <col min="11018" max="11018" width="10.28515625" style="174" customWidth="1"/>
    <col min="11019" max="11019" width="11.85546875" style="174" customWidth="1"/>
    <col min="11020" max="11020" width="5" style="174" customWidth="1"/>
    <col min="11021" max="11021" width="11.28515625" style="174" customWidth="1"/>
    <col min="11022" max="11022" width="12" style="174" customWidth="1"/>
    <col min="11023" max="11023" width="9.5703125" style="174" customWidth="1"/>
    <col min="11024" max="11024" width="9.42578125" style="174" customWidth="1"/>
    <col min="11025" max="11025" width="10.28515625" style="174" customWidth="1"/>
    <col min="11026" max="11026" width="9.7109375" style="174" customWidth="1"/>
    <col min="11027" max="11028" width="10" style="174" customWidth="1"/>
    <col min="11029" max="11029" width="4.5703125" style="174" customWidth="1"/>
    <col min="11030" max="11273" width="9.140625" style="174"/>
    <col min="11274" max="11274" width="10.28515625" style="174" customWidth="1"/>
    <col min="11275" max="11275" width="11.85546875" style="174" customWidth="1"/>
    <col min="11276" max="11276" width="5" style="174" customWidth="1"/>
    <col min="11277" max="11277" width="11.28515625" style="174" customWidth="1"/>
    <col min="11278" max="11278" width="12" style="174" customWidth="1"/>
    <col min="11279" max="11279" width="9.5703125" style="174" customWidth="1"/>
    <col min="11280" max="11280" width="9.42578125" style="174" customWidth="1"/>
    <col min="11281" max="11281" width="10.28515625" style="174" customWidth="1"/>
    <col min="11282" max="11282" width="9.7109375" style="174" customWidth="1"/>
    <col min="11283" max="11284" width="10" style="174" customWidth="1"/>
    <col min="11285" max="11285" width="4.5703125" style="174" customWidth="1"/>
    <col min="11286" max="11529" width="9.140625" style="174"/>
    <col min="11530" max="11530" width="10.28515625" style="174" customWidth="1"/>
    <col min="11531" max="11531" width="11.85546875" style="174" customWidth="1"/>
    <col min="11532" max="11532" width="5" style="174" customWidth="1"/>
    <col min="11533" max="11533" width="11.28515625" style="174" customWidth="1"/>
    <col min="11534" max="11534" width="12" style="174" customWidth="1"/>
    <col min="11535" max="11535" width="9.5703125" style="174" customWidth="1"/>
    <col min="11536" max="11536" width="9.42578125" style="174" customWidth="1"/>
    <col min="11537" max="11537" width="10.28515625" style="174" customWidth="1"/>
    <col min="11538" max="11538" width="9.7109375" style="174" customWidth="1"/>
    <col min="11539" max="11540" width="10" style="174" customWidth="1"/>
    <col min="11541" max="11541" width="4.5703125" style="174" customWidth="1"/>
    <col min="11542" max="11785" width="9.140625" style="174"/>
    <col min="11786" max="11786" width="10.28515625" style="174" customWidth="1"/>
    <col min="11787" max="11787" width="11.85546875" style="174" customWidth="1"/>
    <col min="11788" max="11788" width="5" style="174" customWidth="1"/>
    <col min="11789" max="11789" width="11.28515625" style="174" customWidth="1"/>
    <col min="11790" max="11790" width="12" style="174" customWidth="1"/>
    <col min="11791" max="11791" width="9.5703125" style="174" customWidth="1"/>
    <col min="11792" max="11792" width="9.42578125" style="174" customWidth="1"/>
    <col min="11793" max="11793" width="10.28515625" style="174" customWidth="1"/>
    <col min="11794" max="11794" width="9.7109375" style="174" customWidth="1"/>
    <col min="11795" max="11796" width="10" style="174" customWidth="1"/>
    <col min="11797" max="11797" width="4.5703125" style="174" customWidth="1"/>
    <col min="11798" max="12041" width="9.140625" style="174"/>
    <col min="12042" max="12042" width="10.28515625" style="174" customWidth="1"/>
    <col min="12043" max="12043" width="11.85546875" style="174" customWidth="1"/>
    <col min="12044" max="12044" width="5" style="174" customWidth="1"/>
    <col min="12045" max="12045" width="11.28515625" style="174" customWidth="1"/>
    <col min="12046" max="12046" width="12" style="174" customWidth="1"/>
    <col min="12047" max="12047" width="9.5703125" style="174" customWidth="1"/>
    <col min="12048" max="12048" width="9.42578125" style="174" customWidth="1"/>
    <col min="12049" max="12049" width="10.28515625" style="174" customWidth="1"/>
    <col min="12050" max="12050" width="9.7109375" style="174" customWidth="1"/>
    <col min="12051" max="12052" width="10" style="174" customWidth="1"/>
    <col min="12053" max="12053" width="4.5703125" style="174" customWidth="1"/>
    <col min="12054" max="12297" width="9.140625" style="174"/>
    <col min="12298" max="12298" width="10.28515625" style="174" customWidth="1"/>
    <col min="12299" max="12299" width="11.85546875" style="174" customWidth="1"/>
    <col min="12300" max="12300" width="5" style="174" customWidth="1"/>
    <col min="12301" max="12301" width="11.28515625" style="174" customWidth="1"/>
    <col min="12302" max="12302" width="12" style="174" customWidth="1"/>
    <col min="12303" max="12303" width="9.5703125" style="174" customWidth="1"/>
    <col min="12304" max="12304" width="9.42578125" style="174" customWidth="1"/>
    <col min="12305" max="12305" width="10.28515625" style="174" customWidth="1"/>
    <col min="12306" max="12306" width="9.7109375" style="174" customWidth="1"/>
    <col min="12307" max="12308" width="10" style="174" customWidth="1"/>
    <col min="12309" max="12309" width="4.5703125" style="174" customWidth="1"/>
    <col min="12310" max="12553" width="9.140625" style="174"/>
    <col min="12554" max="12554" width="10.28515625" style="174" customWidth="1"/>
    <col min="12555" max="12555" width="11.85546875" style="174" customWidth="1"/>
    <col min="12556" max="12556" width="5" style="174" customWidth="1"/>
    <col min="12557" max="12557" width="11.28515625" style="174" customWidth="1"/>
    <col min="12558" max="12558" width="12" style="174" customWidth="1"/>
    <col min="12559" max="12559" width="9.5703125" style="174" customWidth="1"/>
    <col min="12560" max="12560" width="9.42578125" style="174" customWidth="1"/>
    <col min="12561" max="12561" width="10.28515625" style="174" customWidth="1"/>
    <col min="12562" max="12562" width="9.7109375" style="174" customWidth="1"/>
    <col min="12563" max="12564" width="10" style="174" customWidth="1"/>
    <col min="12565" max="12565" width="4.5703125" style="174" customWidth="1"/>
    <col min="12566" max="12809" width="9.140625" style="174"/>
    <col min="12810" max="12810" width="10.28515625" style="174" customWidth="1"/>
    <col min="12811" max="12811" width="11.85546875" style="174" customWidth="1"/>
    <col min="12812" max="12812" width="5" style="174" customWidth="1"/>
    <col min="12813" max="12813" width="11.28515625" style="174" customWidth="1"/>
    <col min="12814" max="12814" width="12" style="174" customWidth="1"/>
    <col min="12815" max="12815" width="9.5703125" style="174" customWidth="1"/>
    <col min="12816" max="12816" width="9.42578125" style="174" customWidth="1"/>
    <col min="12817" max="12817" width="10.28515625" style="174" customWidth="1"/>
    <col min="12818" max="12818" width="9.7109375" style="174" customWidth="1"/>
    <col min="12819" max="12820" width="10" style="174" customWidth="1"/>
    <col min="12821" max="12821" width="4.5703125" style="174" customWidth="1"/>
    <col min="12822" max="13065" width="9.140625" style="174"/>
    <col min="13066" max="13066" width="10.28515625" style="174" customWidth="1"/>
    <col min="13067" max="13067" width="11.85546875" style="174" customWidth="1"/>
    <col min="13068" max="13068" width="5" style="174" customWidth="1"/>
    <col min="13069" max="13069" width="11.28515625" style="174" customWidth="1"/>
    <col min="13070" max="13070" width="12" style="174" customWidth="1"/>
    <col min="13071" max="13071" width="9.5703125" style="174" customWidth="1"/>
    <col min="13072" max="13072" width="9.42578125" style="174" customWidth="1"/>
    <col min="13073" max="13073" width="10.28515625" style="174" customWidth="1"/>
    <col min="13074" max="13074" width="9.7109375" style="174" customWidth="1"/>
    <col min="13075" max="13076" width="10" style="174" customWidth="1"/>
    <col min="13077" max="13077" width="4.5703125" style="174" customWidth="1"/>
    <col min="13078" max="13321" width="9.140625" style="174"/>
    <col min="13322" max="13322" width="10.28515625" style="174" customWidth="1"/>
    <col min="13323" max="13323" width="11.85546875" style="174" customWidth="1"/>
    <col min="13324" max="13324" width="5" style="174" customWidth="1"/>
    <col min="13325" max="13325" width="11.28515625" style="174" customWidth="1"/>
    <col min="13326" max="13326" width="12" style="174" customWidth="1"/>
    <col min="13327" max="13327" width="9.5703125" style="174" customWidth="1"/>
    <col min="13328" max="13328" width="9.42578125" style="174" customWidth="1"/>
    <col min="13329" max="13329" width="10.28515625" style="174" customWidth="1"/>
    <col min="13330" max="13330" width="9.7109375" style="174" customWidth="1"/>
    <col min="13331" max="13332" width="10" style="174" customWidth="1"/>
    <col min="13333" max="13333" width="4.5703125" style="174" customWidth="1"/>
    <col min="13334" max="13577" width="9.140625" style="174"/>
    <col min="13578" max="13578" width="10.28515625" style="174" customWidth="1"/>
    <col min="13579" max="13579" width="11.85546875" style="174" customWidth="1"/>
    <col min="13580" max="13580" width="5" style="174" customWidth="1"/>
    <col min="13581" max="13581" width="11.28515625" style="174" customWidth="1"/>
    <col min="13582" max="13582" width="12" style="174" customWidth="1"/>
    <col min="13583" max="13583" width="9.5703125" style="174" customWidth="1"/>
    <col min="13584" max="13584" width="9.42578125" style="174" customWidth="1"/>
    <col min="13585" max="13585" width="10.28515625" style="174" customWidth="1"/>
    <col min="13586" max="13586" width="9.7109375" style="174" customWidth="1"/>
    <col min="13587" max="13588" width="10" style="174" customWidth="1"/>
    <col min="13589" max="13589" width="4.5703125" style="174" customWidth="1"/>
    <col min="13590" max="13833" width="9.140625" style="174"/>
    <col min="13834" max="13834" width="10.28515625" style="174" customWidth="1"/>
    <col min="13835" max="13835" width="11.85546875" style="174" customWidth="1"/>
    <col min="13836" max="13836" width="5" style="174" customWidth="1"/>
    <col min="13837" max="13837" width="11.28515625" style="174" customWidth="1"/>
    <col min="13838" max="13838" width="12" style="174" customWidth="1"/>
    <col min="13839" max="13839" width="9.5703125" style="174" customWidth="1"/>
    <col min="13840" max="13840" width="9.42578125" style="174" customWidth="1"/>
    <col min="13841" max="13841" width="10.28515625" style="174" customWidth="1"/>
    <col min="13842" max="13842" width="9.7109375" style="174" customWidth="1"/>
    <col min="13843" max="13844" width="10" style="174" customWidth="1"/>
    <col min="13845" max="13845" width="4.5703125" style="174" customWidth="1"/>
    <col min="13846" max="14089" width="9.140625" style="174"/>
    <col min="14090" max="14090" width="10.28515625" style="174" customWidth="1"/>
    <col min="14091" max="14091" width="11.85546875" style="174" customWidth="1"/>
    <col min="14092" max="14092" width="5" style="174" customWidth="1"/>
    <col min="14093" max="14093" width="11.28515625" style="174" customWidth="1"/>
    <col min="14094" max="14094" width="12" style="174" customWidth="1"/>
    <col min="14095" max="14095" width="9.5703125" style="174" customWidth="1"/>
    <col min="14096" max="14096" width="9.42578125" style="174" customWidth="1"/>
    <col min="14097" max="14097" width="10.28515625" style="174" customWidth="1"/>
    <col min="14098" max="14098" width="9.7109375" style="174" customWidth="1"/>
    <col min="14099" max="14100" width="10" style="174" customWidth="1"/>
    <col min="14101" max="14101" width="4.5703125" style="174" customWidth="1"/>
    <col min="14102" max="14345" width="9.140625" style="174"/>
    <col min="14346" max="14346" width="10.28515625" style="174" customWidth="1"/>
    <col min="14347" max="14347" width="11.85546875" style="174" customWidth="1"/>
    <col min="14348" max="14348" width="5" style="174" customWidth="1"/>
    <col min="14349" max="14349" width="11.28515625" style="174" customWidth="1"/>
    <col min="14350" max="14350" width="12" style="174" customWidth="1"/>
    <col min="14351" max="14351" width="9.5703125" style="174" customWidth="1"/>
    <col min="14352" max="14352" width="9.42578125" style="174" customWidth="1"/>
    <col min="14353" max="14353" width="10.28515625" style="174" customWidth="1"/>
    <col min="14354" max="14354" width="9.7109375" style="174" customWidth="1"/>
    <col min="14355" max="14356" width="10" style="174" customWidth="1"/>
    <col min="14357" max="14357" width="4.5703125" style="174" customWidth="1"/>
    <col min="14358" max="14601" width="9.140625" style="174"/>
    <col min="14602" max="14602" width="10.28515625" style="174" customWidth="1"/>
    <col min="14603" max="14603" width="11.85546875" style="174" customWidth="1"/>
    <col min="14604" max="14604" width="5" style="174" customWidth="1"/>
    <col min="14605" max="14605" width="11.28515625" style="174" customWidth="1"/>
    <col min="14606" max="14606" width="12" style="174" customWidth="1"/>
    <col min="14607" max="14607" width="9.5703125" style="174" customWidth="1"/>
    <col min="14608" max="14608" width="9.42578125" style="174" customWidth="1"/>
    <col min="14609" max="14609" width="10.28515625" style="174" customWidth="1"/>
    <col min="14610" max="14610" width="9.7109375" style="174" customWidth="1"/>
    <col min="14611" max="14612" width="10" style="174" customWidth="1"/>
    <col min="14613" max="14613" width="4.5703125" style="174" customWidth="1"/>
    <col min="14614" max="14857" width="9.140625" style="174"/>
    <col min="14858" max="14858" width="10.28515625" style="174" customWidth="1"/>
    <col min="14859" max="14859" width="11.85546875" style="174" customWidth="1"/>
    <col min="14860" max="14860" width="5" style="174" customWidth="1"/>
    <col min="14861" max="14861" width="11.28515625" style="174" customWidth="1"/>
    <col min="14862" max="14862" width="12" style="174" customWidth="1"/>
    <col min="14863" max="14863" width="9.5703125" style="174" customWidth="1"/>
    <col min="14864" max="14864" width="9.42578125" style="174" customWidth="1"/>
    <col min="14865" max="14865" width="10.28515625" style="174" customWidth="1"/>
    <col min="14866" max="14866" width="9.7109375" style="174" customWidth="1"/>
    <col min="14867" max="14868" width="10" style="174" customWidth="1"/>
    <col min="14869" max="14869" width="4.5703125" style="174" customWidth="1"/>
    <col min="14870" max="15113" width="9.140625" style="174"/>
    <col min="15114" max="15114" width="10.28515625" style="174" customWidth="1"/>
    <col min="15115" max="15115" width="11.85546875" style="174" customWidth="1"/>
    <col min="15116" max="15116" width="5" style="174" customWidth="1"/>
    <col min="15117" max="15117" width="11.28515625" style="174" customWidth="1"/>
    <col min="15118" max="15118" width="12" style="174" customWidth="1"/>
    <col min="15119" max="15119" width="9.5703125" style="174" customWidth="1"/>
    <col min="15120" max="15120" width="9.42578125" style="174" customWidth="1"/>
    <col min="15121" max="15121" width="10.28515625" style="174" customWidth="1"/>
    <col min="15122" max="15122" width="9.7109375" style="174" customWidth="1"/>
    <col min="15123" max="15124" width="10" style="174" customWidth="1"/>
    <col min="15125" max="15125" width="4.5703125" style="174" customWidth="1"/>
    <col min="15126" max="15369" width="9.140625" style="174"/>
    <col min="15370" max="15370" width="10.28515625" style="174" customWidth="1"/>
    <col min="15371" max="15371" width="11.85546875" style="174" customWidth="1"/>
    <col min="15372" max="15372" width="5" style="174" customWidth="1"/>
    <col min="15373" max="15373" width="11.28515625" style="174" customWidth="1"/>
    <col min="15374" max="15374" width="12" style="174" customWidth="1"/>
    <col min="15375" max="15375" width="9.5703125" style="174" customWidth="1"/>
    <col min="15376" max="15376" width="9.42578125" style="174" customWidth="1"/>
    <col min="15377" max="15377" width="10.28515625" style="174" customWidth="1"/>
    <col min="15378" max="15378" width="9.7109375" style="174" customWidth="1"/>
    <col min="15379" max="15380" width="10" style="174" customWidth="1"/>
    <col min="15381" max="15381" width="4.5703125" style="174" customWidth="1"/>
    <col min="15382" max="15625" width="9.140625" style="174"/>
    <col min="15626" max="15626" width="10.28515625" style="174" customWidth="1"/>
    <col min="15627" max="15627" width="11.85546875" style="174" customWidth="1"/>
    <col min="15628" max="15628" width="5" style="174" customWidth="1"/>
    <col min="15629" max="15629" width="11.28515625" style="174" customWidth="1"/>
    <col min="15630" max="15630" width="12" style="174" customWidth="1"/>
    <col min="15631" max="15631" width="9.5703125" style="174" customWidth="1"/>
    <col min="15632" max="15632" width="9.42578125" style="174" customWidth="1"/>
    <col min="15633" max="15633" width="10.28515625" style="174" customWidth="1"/>
    <col min="15634" max="15634" width="9.7109375" style="174" customWidth="1"/>
    <col min="15635" max="15636" width="10" style="174" customWidth="1"/>
    <col min="15637" max="15637" width="4.5703125" style="174" customWidth="1"/>
    <col min="15638" max="15881" width="9.140625" style="174"/>
    <col min="15882" max="15882" width="10.28515625" style="174" customWidth="1"/>
    <col min="15883" max="15883" width="11.85546875" style="174" customWidth="1"/>
    <col min="15884" max="15884" width="5" style="174" customWidth="1"/>
    <col min="15885" max="15885" width="11.28515625" style="174" customWidth="1"/>
    <col min="15886" max="15886" width="12" style="174" customWidth="1"/>
    <col min="15887" max="15887" width="9.5703125" style="174" customWidth="1"/>
    <col min="15888" max="15888" width="9.42578125" style="174" customWidth="1"/>
    <col min="15889" max="15889" width="10.28515625" style="174" customWidth="1"/>
    <col min="15890" max="15890" width="9.7109375" style="174" customWidth="1"/>
    <col min="15891" max="15892" width="10" style="174" customWidth="1"/>
    <col min="15893" max="15893" width="4.5703125" style="174" customWidth="1"/>
    <col min="15894" max="16137" width="9.140625" style="174"/>
    <col min="16138" max="16138" width="10.28515625" style="174" customWidth="1"/>
    <col min="16139" max="16139" width="11.85546875" style="174" customWidth="1"/>
    <col min="16140" max="16140" width="5" style="174" customWidth="1"/>
    <col min="16141" max="16141" width="11.28515625" style="174" customWidth="1"/>
    <col min="16142" max="16142" width="12" style="174" customWidth="1"/>
    <col min="16143" max="16143" width="9.5703125" style="174" customWidth="1"/>
    <col min="16144" max="16144" width="9.42578125" style="174" customWidth="1"/>
    <col min="16145" max="16145" width="10.28515625" style="174" customWidth="1"/>
    <col min="16146" max="16146" width="9.7109375" style="174" customWidth="1"/>
    <col min="16147" max="16148" width="10" style="174" customWidth="1"/>
    <col min="16149" max="16149" width="4.5703125" style="174" customWidth="1"/>
    <col min="16150" max="16384" width="9.140625" style="174"/>
  </cols>
  <sheetData>
    <row r="3" spans="1:88" s="165" customFormat="1" ht="19.5" x14ac:dyDescent="0.3">
      <c r="A3" s="164" t="s">
        <v>202</v>
      </c>
    </row>
    <row r="5" spans="1:88" x14ac:dyDescent="0.25">
      <c r="A5" s="166"/>
      <c r="B5" s="167"/>
      <c r="C5" s="168"/>
      <c r="D5" s="169" t="s">
        <v>8</v>
      </c>
      <c r="E5" s="169"/>
      <c r="F5" s="169" t="s">
        <v>13</v>
      </c>
      <c r="G5" s="169"/>
      <c r="H5" s="169" t="s">
        <v>15</v>
      </c>
      <c r="I5" s="169"/>
      <c r="J5" s="169" t="s">
        <v>9</v>
      </c>
      <c r="K5" s="169"/>
      <c r="L5" s="169">
        <v>3</v>
      </c>
      <c r="M5" s="169"/>
      <c r="N5" s="170"/>
      <c r="O5" s="168"/>
      <c r="P5" s="169" t="s">
        <v>8</v>
      </c>
      <c r="Q5" s="169"/>
      <c r="R5" s="169" t="s">
        <v>13</v>
      </c>
      <c r="S5" s="169"/>
      <c r="T5" s="169" t="s">
        <v>15</v>
      </c>
      <c r="U5" s="169"/>
      <c r="V5" s="169" t="s">
        <v>17</v>
      </c>
      <c r="W5" s="169"/>
      <c r="X5" s="169" t="s">
        <v>169</v>
      </c>
      <c r="Y5" s="169"/>
      <c r="Z5" s="215" t="s">
        <v>172</v>
      </c>
      <c r="AA5" s="169"/>
      <c r="AB5" s="169" t="s">
        <v>19</v>
      </c>
      <c r="AC5" s="169"/>
      <c r="AD5" s="169" t="s">
        <v>20</v>
      </c>
      <c r="AE5" s="169"/>
      <c r="AF5" s="169" t="s">
        <v>22</v>
      </c>
      <c r="AG5" s="169"/>
      <c r="AH5" s="169" t="s">
        <v>23</v>
      </c>
      <c r="AI5" s="169"/>
      <c r="AJ5" s="169" t="s">
        <v>203</v>
      </c>
      <c r="AK5" s="169"/>
      <c r="AL5" s="169" t="s">
        <v>70</v>
      </c>
      <c r="AM5" s="169"/>
      <c r="AN5" s="169" t="s">
        <v>71</v>
      </c>
      <c r="AO5" s="169"/>
      <c r="AP5" s="169" t="s">
        <v>72</v>
      </c>
      <c r="AQ5" s="169"/>
      <c r="AR5" s="169" t="s">
        <v>73</v>
      </c>
      <c r="AS5" s="169"/>
      <c r="AT5" s="169" t="s">
        <v>9</v>
      </c>
      <c r="AU5" s="169"/>
      <c r="AV5" s="169" t="s">
        <v>10</v>
      </c>
      <c r="AW5" s="169"/>
      <c r="AX5" s="169" t="s">
        <v>25</v>
      </c>
      <c r="AY5" s="169"/>
      <c r="AZ5" s="169" t="s">
        <v>27</v>
      </c>
      <c r="BA5" s="169"/>
      <c r="BB5" s="169" t="s">
        <v>28</v>
      </c>
      <c r="BC5" s="169"/>
      <c r="BD5" s="169" t="s">
        <v>29</v>
      </c>
      <c r="BE5" s="169"/>
      <c r="BF5" s="169" t="s">
        <v>31</v>
      </c>
      <c r="BG5" s="169"/>
      <c r="BH5" s="171" t="s">
        <v>39</v>
      </c>
      <c r="BI5" s="171"/>
      <c r="BJ5" s="172" t="s">
        <v>40</v>
      </c>
      <c r="BK5" s="172"/>
      <c r="BL5" s="169" t="s">
        <v>136</v>
      </c>
      <c r="BM5" s="169"/>
      <c r="BN5" s="169" t="s">
        <v>137</v>
      </c>
      <c r="BO5" s="169"/>
      <c r="BP5" s="169" t="s">
        <v>138</v>
      </c>
      <c r="BQ5" s="169"/>
      <c r="BR5" s="169" t="s">
        <v>139</v>
      </c>
      <c r="BS5" s="169"/>
      <c r="BT5" s="169" t="s">
        <v>37</v>
      </c>
      <c r="BU5" s="169"/>
      <c r="BV5" s="169" t="s">
        <v>140</v>
      </c>
      <c r="BW5" s="169"/>
      <c r="BX5" s="169" t="s">
        <v>165</v>
      </c>
      <c r="BY5" s="169"/>
      <c r="BZ5" s="169" t="s">
        <v>166</v>
      </c>
      <c r="CA5" s="169"/>
      <c r="CB5" s="169" t="s">
        <v>167</v>
      </c>
      <c r="CC5" s="169"/>
      <c r="CD5" s="169" t="s">
        <v>168</v>
      </c>
      <c r="CE5" s="169"/>
      <c r="CF5" s="169" t="s">
        <v>163</v>
      </c>
      <c r="CG5" s="169"/>
      <c r="CH5" s="170"/>
      <c r="CI5" s="173"/>
      <c r="CJ5" s="170"/>
    </row>
    <row r="6" spans="1:88" ht="291.75" thickBot="1" x14ac:dyDescent="0.3">
      <c r="A6" s="175" t="s">
        <v>204</v>
      </c>
      <c r="B6" s="176" t="s">
        <v>205</v>
      </c>
      <c r="C6" s="177" t="s">
        <v>7</v>
      </c>
      <c r="D6" s="178" t="s">
        <v>274</v>
      </c>
      <c r="E6" s="178" t="s">
        <v>278</v>
      </c>
      <c r="F6" s="178" t="s">
        <v>271</v>
      </c>
      <c r="G6" s="178" t="s">
        <v>279</v>
      </c>
      <c r="H6" s="178" t="s">
        <v>272</v>
      </c>
      <c r="I6" s="178" t="s">
        <v>280</v>
      </c>
      <c r="J6" s="179" t="s">
        <v>273</v>
      </c>
      <c r="K6" s="179" t="s">
        <v>277</v>
      </c>
      <c r="L6" s="179" t="s">
        <v>275</v>
      </c>
      <c r="M6" s="183" t="s">
        <v>276</v>
      </c>
      <c r="N6" s="180" t="s">
        <v>59</v>
      </c>
      <c r="O6" s="177" t="s">
        <v>11</v>
      </c>
      <c r="P6" s="181" t="s">
        <v>12</v>
      </c>
      <c r="Q6" s="178" t="s">
        <v>206</v>
      </c>
      <c r="R6" s="179" t="s">
        <v>14</v>
      </c>
      <c r="S6" s="179" t="s">
        <v>207</v>
      </c>
      <c r="T6" s="179" t="s">
        <v>16</v>
      </c>
      <c r="U6" s="179" t="s">
        <v>208</v>
      </c>
      <c r="V6" s="179" t="s">
        <v>18</v>
      </c>
      <c r="W6" s="179" t="s">
        <v>209</v>
      </c>
      <c r="X6" s="179" t="s">
        <v>178</v>
      </c>
      <c r="Y6" s="179" t="s">
        <v>267</v>
      </c>
      <c r="Z6" s="179" t="s">
        <v>179</v>
      </c>
      <c r="AA6" s="179" t="s">
        <v>268</v>
      </c>
      <c r="AB6" s="179" t="s">
        <v>148</v>
      </c>
      <c r="AC6" s="179" t="s">
        <v>210</v>
      </c>
      <c r="AD6" s="179" t="s">
        <v>21</v>
      </c>
      <c r="AE6" s="179" t="s">
        <v>211</v>
      </c>
      <c r="AF6" s="179" t="s">
        <v>67</v>
      </c>
      <c r="AG6" s="182" t="s">
        <v>212</v>
      </c>
      <c r="AH6" s="179" t="s">
        <v>90</v>
      </c>
      <c r="AI6" s="183" t="s">
        <v>213</v>
      </c>
      <c r="AJ6" s="179" t="s">
        <v>150</v>
      </c>
      <c r="AK6" s="179" t="s">
        <v>214</v>
      </c>
      <c r="AL6" s="179" t="s">
        <v>97</v>
      </c>
      <c r="AM6" s="179" t="s">
        <v>215</v>
      </c>
      <c r="AN6" s="179" t="s">
        <v>38</v>
      </c>
      <c r="AO6" s="179" t="s">
        <v>216</v>
      </c>
      <c r="AP6" s="179" t="s">
        <v>74</v>
      </c>
      <c r="AQ6" s="179" t="s">
        <v>217</v>
      </c>
      <c r="AR6" s="179" t="s">
        <v>89</v>
      </c>
      <c r="AS6" s="182" t="s">
        <v>218</v>
      </c>
      <c r="AT6" s="181" t="s">
        <v>219</v>
      </c>
      <c r="AU6" s="183" t="s">
        <v>220</v>
      </c>
      <c r="AV6" s="181" t="s">
        <v>24</v>
      </c>
      <c r="AW6" s="183" t="s">
        <v>221</v>
      </c>
      <c r="AX6" s="181" t="s">
        <v>26</v>
      </c>
      <c r="AY6" s="181" t="s">
        <v>222</v>
      </c>
      <c r="AZ6" s="181" t="s">
        <v>135</v>
      </c>
      <c r="BA6" s="181" t="s">
        <v>223</v>
      </c>
      <c r="BB6" s="181" t="s">
        <v>224</v>
      </c>
      <c r="BC6" s="178" t="s">
        <v>225</v>
      </c>
      <c r="BD6" s="179" t="s">
        <v>30</v>
      </c>
      <c r="BE6" s="179" t="s">
        <v>226</v>
      </c>
      <c r="BF6" s="179" t="s">
        <v>32</v>
      </c>
      <c r="BG6" s="179" t="s">
        <v>227</v>
      </c>
      <c r="BH6" s="179" t="s">
        <v>228</v>
      </c>
      <c r="BI6" s="179" t="s">
        <v>229</v>
      </c>
      <c r="BJ6" s="179" t="s">
        <v>33</v>
      </c>
      <c r="BK6" s="179" t="s">
        <v>230</v>
      </c>
      <c r="BL6" s="179" t="s">
        <v>34</v>
      </c>
      <c r="BM6" s="179" t="s">
        <v>231</v>
      </c>
      <c r="BN6" s="179" t="s">
        <v>35</v>
      </c>
      <c r="BO6" s="179" t="s">
        <v>232</v>
      </c>
      <c r="BP6" s="179" t="s">
        <v>36</v>
      </c>
      <c r="BQ6" s="182" t="s">
        <v>233</v>
      </c>
      <c r="BR6" s="179" t="s">
        <v>0</v>
      </c>
      <c r="BS6" s="182" t="s">
        <v>235</v>
      </c>
      <c r="BT6" s="182" t="s">
        <v>145</v>
      </c>
      <c r="BU6" s="179" t="s">
        <v>234</v>
      </c>
      <c r="BV6" s="181" t="s">
        <v>149</v>
      </c>
      <c r="BW6" s="178" t="s">
        <v>236</v>
      </c>
      <c r="BX6" s="179" t="s">
        <v>132</v>
      </c>
      <c r="BY6" s="179" t="s">
        <v>237</v>
      </c>
      <c r="BZ6" s="179" t="s">
        <v>188</v>
      </c>
      <c r="CA6" s="179" t="s">
        <v>269</v>
      </c>
      <c r="CB6" s="179" t="s">
        <v>87</v>
      </c>
      <c r="CC6" s="179" t="s">
        <v>238</v>
      </c>
      <c r="CD6" s="179" t="s">
        <v>86</v>
      </c>
      <c r="CE6" s="182" t="s">
        <v>239</v>
      </c>
      <c r="CF6" s="181" t="s">
        <v>75</v>
      </c>
      <c r="CG6" s="183" t="s">
        <v>240</v>
      </c>
      <c r="CH6" s="180" t="s">
        <v>58</v>
      </c>
      <c r="CI6" s="184" t="s">
        <v>241</v>
      </c>
      <c r="CJ6" s="180" t="s">
        <v>242</v>
      </c>
    </row>
    <row r="7" spans="1:88" s="329" customFormat="1" ht="13.5" thickBot="1" x14ac:dyDescent="0.25">
      <c r="A7" s="322">
        <f>'1ПБ'!A11:D11</f>
        <v>0</v>
      </c>
      <c r="B7" s="323">
        <f>'1ПБ'!D15</f>
        <v>0</v>
      </c>
      <c r="C7" s="324" t="s">
        <v>2</v>
      </c>
      <c r="D7" s="323">
        <f>'1ПБ'!D17</f>
        <v>0</v>
      </c>
      <c r="E7" s="336" t="e">
        <f>D7*100/N7</f>
        <v>#DIV/0!</v>
      </c>
      <c r="F7" s="323">
        <f>'1ПБ'!D18</f>
        <v>0</v>
      </c>
      <c r="G7" s="336" t="e">
        <f>F7*100/N7</f>
        <v>#DIV/0!</v>
      </c>
      <c r="H7" s="323">
        <f>'1ПБ'!D19</f>
        <v>0</v>
      </c>
      <c r="I7" s="336" t="e">
        <f>H7*100/N7</f>
        <v>#DIV/0!</v>
      </c>
      <c r="J7" s="323">
        <f>'1ПБ'!D20</f>
        <v>0</v>
      </c>
      <c r="K7" s="338" t="e">
        <f>J7*100/N7</f>
        <v>#DIV/0!</v>
      </c>
      <c r="L7" s="325">
        <f>'1ПБ'!D21</f>
        <v>0</v>
      </c>
      <c r="M7" s="336" t="e">
        <f>L7*100/N7</f>
        <v>#DIV/0!</v>
      </c>
      <c r="N7" s="326">
        <f>'1ПБ'!D22</f>
        <v>0</v>
      </c>
      <c r="O7" s="327" t="s">
        <v>2</v>
      </c>
      <c r="P7" s="323">
        <f>'1ПБ'!D24</f>
        <v>0</v>
      </c>
      <c r="Q7" s="336" t="e">
        <f>P7*100/N7</f>
        <v>#DIV/0!</v>
      </c>
      <c r="R7" s="323">
        <f>'1ПБ'!D25</f>
        <v>0</v>
      </c>
      <c r="S7" s="336" t="e">
        <f>R7*100/N7</f>
        <v>#DIV/0!</v>
      </c>
      <c r="T7" s="323">
        <f>'1ПБ'!D26</f>
        <v>0</v>
      </c>
      <c r="U7" s="336" t="e">
        <f>T7*100/N7</f>
        <v>#DIV/0!</v>
      </c>
      <c r="V7" s="323">
        <f>'1ПБ'!D27</f>
        <v>0</v>
      </c>
      <c r="W7" s="336" t="e">
        <f>V7*100/N7</f>
        <v>#DIV/0!</v>
      </c>
      <c r="X7" s="323">
        <f>'1ПБ'!D28</f>
        <v>0</v>
      </c>
      <c r="Y7" s="336" t="e">
        <f>X7*100/N7</f>
        <v>#DIV/0!</v>
      </c>
      <c r="Z7" s="323">
        <f>'1ПБ'!D29</f>
        <v>0</v>
      </c>
      <c r="AA7" s="336" t="e">
        <f>Z7*100/N7</f>
        <v>#DIV/0!</v>
      </c>
      <c r="AB7" s="323">
        <f>'1ПБ'!D30</f>
        <v>0</v>
      </c>
      <c r="AC7" s="336" t="e">
        <f>AB7*100/N7</f>
        <v>#DIV/0!</v>
      </c>
      <c r="AD7" s="323">
        <f>'1ПБ'!D31</f>
        <v>0</v>
      </c>
      <c r="AE7" s="336" t="e">
        <f>AD7*100/N7</f>
        <v>#DIV/0!</v>
      </c>
      <c r="AF7" s="323">
        <f>'1ПБ'!D32</f>
        <v>0</v>
      </c>
      <c r="AG7" s="336" t="e">
        <f>AF7*100/N7</f>
        <v>#DIV/0!</v>
      </c>
      <c r="AH7" s="323">
        <f>'1ПБ'!D33</f>
        <v>0</v>
      </c>
      <c r="AI7" s="336" t="e">
        <f>AH7*100/N7</f>
        <v>#DIV/0!</v>
      </c>
      <c r="AJ7" s="323">
        <f>'1ПБ'!D34</f>
        <v>0</v>
      </c>
      <c r="AK7" s="336" t="e">
        <f>AJ7*100/N7</f>
        <v>#DIV/0!</v>
      </c>
      <c r="AL7" s="323">
        <f>'1ПБ'!D35</f>
        <v>0</v>
      </c>
      <c r="AM7" s="336" t="e">
        <f>AL7*100/N7</f>
        <v>#DIV/0!</v>
      </c>
      <c r="AN7" s="323">
        <f>'1ПБ'!D36</f>
        <v>0</v>
      </c>
      <c r="AO7" s="336" t="e">
        <f>AN7*100/N7</f>
        <v>#DIV/0!</v>
      </c>
      <c r="AP7" s="323">
        <f>'1ПБ'!D37</f>
        <v>0</v>
      </c>
      <c r="AQ7" s="336" t="e">
        <f>AP7*100/N7</f>
        <v>#DIV/0!</v>
      </c>
      <c r="AR7" s="323">
        <f>'1ПБ'!D38</f>
        <v>0</v>
      </c>
      <c r="AS7" s="336" t="e">
        <f>AR7*100/N7</f>
        <v>#DIV/0!</v>
      </c>
      <c r="AT7" s="323">
        <f>'1ПБ'!D39</f>
        <v>0</v>
      </c>
      <c r="AU7" s="336" t="e">
        <f>AT7*100/N7</f>
        <v>#DIV/0!</v>
      </c>
      <c r="AV7" s="323">
        <f>'1ПБ'!D40</f>
        <v>0</v>
      </c>
      <c r="AW7" s="336" t="e">
        <f>AV7*100/N7</f>
        <v>#DIV/0!</v>
      </c>
      <c r="AX7" s="323">
        <f>'1ПБ'!D41</f>
        <v>0</v>
      </c>
      <c r="AY7" s="336" t="e">
        <f>AX7*100/N7</f>
        <v>#DIV/0!</v>
      </c>
      <c r="AZ7" s="323">
        <f>'1ПБ'!D42</f>
        <v>0</v>
      </c>
      <c r="BA7" s="336" t="e">
        <f>AZ7*100/N7</f>
        <v>#DIV/0!</v>
      </c>
      <c r="BB7" s="323">
        <f>'1ПБ'!D43</f>
        <v>0</v>
      </c>
      <c r="BC7" s="336" t="e">
        <f>BB7*100/N7</f>
        <v>#DIV/0!</v>
      </c>
      <c r="BD7" s="323">
        <f>'1ПБ'!D44</f>
        <v>0</v>
      </c>
      <c r="BE7" s="336" t="e">
        <f>BD7*100/N7</f>
        <v>#DIV/0!</v>
      </c>
      <c r="BF7" s="323">
        <f>'1ПБ'!D45</f>
        <v>0</v>
      </c>
      <c r="BG7" s="336" t="e">
        <f>BF7*100/N7</f>
        <v>#DIV/0!</v>
      </c>
      <c r="BH7" s="323">
        <f>'1ПБ'!D46</f>
        <v>0</v>
      </c>
      <c r="BI7" s="336" t="e">
        <f>BH7*100/N7</f>
        <v>#DIV/0!</v>
      </c>
      <c r="BJ7" s="323">
        <f>'1ПБ'!D47</f>
        <v>0</v>
      </c>
      <c r="BK7" s="336" t="e">
        <f>BJ7*100/N7</f>
        <v>#DIV/0!</v>
      </c>
      <c r="BL7" s="323">
        <f>'1ПБ'!D48</f>
        <v>0</v>
      </c>
      <c r="BM7" s="336" t="e">
        <f>BL7*100/N7</f>
        <v>#DIV/0!</v>
      </c>
      <c r="BN7" s="323">
        <f>'1ПБ'!D49</f>
        <v>0</v>
      </c>
      <c r="BO7" s="336" t="e">
        <f>BN7*100/N7</f>
        <v>#DIV/0!</v>
      </c>
      <c r="BP7" s="323">
        <f>'1ПБ'!D50</f>
        <v>0</v>
      </c>
      <c r="BQ7" s="336" t="e">
        <f>BP7*100/N7</f>
        <v>#DIV/0!</v>
      </c>
      <c r="BR7" s="323">
        <f>'1ПБ'!D51</f>
        <v>0</v>
      </c>
      <c r="BS7" s="336" t="e">
        <f>BR7*100/N7</f>
        <v>#DIV/0!</v>
      </c>
      <c r="BT7" s="323">
        <f>'1ПБ'!D52</f>
        <v>0</v>
      </c>
      <c r="BU7" s="336" t="e">
        <f>BT7*100/N7</f>
        <v>#DIV/0!</v>
      </c>
      <c r="BV7" s="323">
        <f>'1ПБ'!D53</f>
        <v>0</v>
      </c>
      <c r="BW7" s="336" t="e">
        <f>BV7*100/N7</f>
        <v>#DIV/0!</v>
      </c>
      <c r="BX7" s="323">
        <f>'1ПБ'!D54</f>
        <v>0</v>
      </c>
      <c r="BY7" s="336" t="e">
        <f>BX7*100/N7</f>
        <v>#DIV/0!</v>
      </c>
      <c r="BZ7" s="323">
        <f>'1ПБ'!D55</f>
        <v>0</v>
      </c>
      <c r="CA7" s="336" t="e">
        <f>BZ7*100/N7</f>
        <v>#DIV/0!</v>
      </c>
      <c r="CB7" s="323">
        <f>'1ПБ'!D56</f>
        <v>0</v>
      </c>
      <c r="CC7" s="336" t="e">
        <f>CB7*100/N7</f>
        <v>#DIV/0!</v>
      </c>
      <c r="CD7" s="323">
        <f>'1ПБ'!D57</f>
        <v>0</v>
      </c>
      <c r="CE7" s="336" t="e">
        <f>CD7*100/N7</f>
        <v>#DIV/0!</v>
      </c>
      <c r="CF7" s="323">
        <f>'1ПБ'!D58</f>
        <v>0</v>
      </c>
      <c r="CG7" s="336" t="e">
        <f>CF7*100/N7</f>
        <v>#DIV/0!</v>
      </c>
      <c r="CH7" s="328">
        <f>'1ПБ'!D59</f>
        <v>0</v>
      </c>
      <c r="CI7" s="336" t="e">
        <f>'1ПБ'!D61</f>
        <v>#DIV/0!</v>
      </c>
      <c r="CJ7" s="323">
        <f>'1ПБ'!D60</f>
        <v>0</v>
      </c>
    </row>
    <row r="9" spans="1:88" x14ac:dyDescent="0.25">
      <c r="L9" s="185"/>
      <c r="M9" s="185"/>
    </row>
    <row r="11" spans="1:88" s="165" customFormat="1" ht="19.5" x14ac:dyDescent="0.3">
      <c r="A11" s="164" t="s">
        <v>243</v>
      </c>
    </row>
    <row r="13" spans="1:88" x14ac:dyDescent="0.25">
      <c r="A13" s="166"/>
      <c r="B13" s="167"/>
      <c r="C13" s="168"/>
      <c r="D13" s="169" t="s">
        <v>8</v>
      </c>
      <c r="E13" s="169"/>
      <c r="F13" s="169" t="s">
        <v>13</v>
      </c>
      <c r="G13" s="169"/>
      <c r="H13" s="169" t="s">
        <v>15</v>
      </c>
      <c r="I13" s="169"/>
      <c r="J13" s="169" t="s">
        <v>9</v>
      </c>
      <c r="K13" s="169"/>
      <c r="L13" s="169">
        <v>3</v>
      </c>
      <c r="M13" s="169"/>
      <c r="N13" s="170"/>
      <c r="O13" s="168"/>
      <c r="P13" s="169" t="s">
        <v>8</v>
      </c>
      <c r="Q13" s="169"/>
      <c r="R13" s="169" t="s">
        <v>13</v>
      </c>
      <c r="S13" s="169"/>
      <c r="T13" s="169" t="s">
        <v>15</v>
      </c>
      <c r="U13" s="169"/>
      <c r="V13" s="169" t="s">
        <v>17</v>
      </c>
      <c r="W13" s="169"/>
      <c r="X13" s="169" t="s">
        <v>169</v>
      </c>
      <c r="Y13" s="169"/>
      <c r="Z13" s="169" t="s">
        <v>172</v>
      </c>
      <c r="AA13" s="169"/>
      <c r="AB13" s="169" t="s">
        <v>19</v>
      </c>
      <c r="AC13" s="169"/>
      <c r="AD13" s="169" t="s">
        <v>20</v>
      </c>
      <c r="AE13" s="169"/>
      <c r="AF13" s="169" t="s">
        <v>22</v>
      </c>
      <c r="AG13" s="169"/>
      <c r="AH13" s="169" t="s">
        <v>23</v>
      </c>
      <c r="AI13" s="169"/>
      <c r="AJ13" s="169" t="s">
        <v>203</v>
      </c>
      <c r="AK13" s="169"/>
      <c r="AL13" s="169" t="s">
        <v>70</v>
      </c>
      <c r="AM13" s="169"/>
      <c r="AN13" s="169" t="s">
        <v>71</v>
      </c>
      <c r="AO13" s="169"/>
      <c r="AP13" s="169" t="s">
        <v>72</v>
      </c>
      <c r="AQ13" s="169"/>
      <c r="AR13" s="169" t="s">
        <v>73</v>
      </c>
      <c r="AS13" s="169"/>
      <c r="AT13" s="169" t="s">
        <v>9</v>
      </c>
      <c r="AU13" s="169"/>
      <c r="AV13" s="169" t="s">
        <v>10</v>
      </c>
      <c r="AW13" s="169"/>
      <c r="AX13" s="169" t="s">
        <v>25</v>
      </c>
      <c r="AY13" s="169"/>
      <c r="AZ13" s="169" t="s">
        <v>27</v>
      </c>
      <c r="BA13" s="169"/>
      <c r="BB13" s="169" t="s">
        <v>28</v>
      </c>
      <c r="BC13" s="169"/>
      <c r="BD13" s="169" t="s">
        <v>29</v>
      </c>
      <c r="BE13" s="169"/>
      <c r="BF13" s="169" t="s">
        <v>31</v>
      </c>
      <c r="BG13" s="169"/>
      <c r="BH13" s="171" t="s">
        <v>39</v>
      </c>
      <c r="BI13" s="171"/>
      <c r="BJ13" s="172" t="s">
        <v>40</v>
      </c>
      <c r="BK13" s="172"/>
      <c r="BL13" s="169" t="s">
        <v>136</v>
      </c>
      <c r="BM13" s="169"/>
      <c r="BN13" s="169" t="s">
        <v>137</v>
      </c>
      <c r="BO13" s="169"/>
      <c r="BP13" s="169" t="s">
        <v>138</v>
      </c>
      <c r="BQ13" s="169"/>
      <c r="BR13" s="169" t="s">
        <v>139</v>
      </c>
      <c r="BS13" s="169"/>
      <c r="BT13" s="169" t="s">
        <v>37</v>
      </c>
      <c r="BU13" s="169"/>
      <c r="BV13" s="169" t="s">
        <v>140</v>
      </c>
      <c r="BW13" s="169"/>
      <c r="BX13" s="169" t="s">
        <v>165</v>
      </c>
      <c r="BY13" s="169"/>
      <c r="BZ13" s="169" t="s">
        <v>166</v>
      </c>
      <c r="CA13" s="169"/>
      <c r="CB13" s="169" t="s">
        <v>167</v>
      </c>
      <c r="CC13" s="169"/>
      <c r="CD13" s="169" t="s">
        <v>168</v>
      </c>
      <c r="CE13" s="169"/>
      <c r="CF13" s="169" t="s">
        <v>163</v>
      </c>
      <c r="CG13" s="169"/>
      <c r="CH13" s="170"/>
      <c r="CI13" s="173"/>
      <c r="CJ13" s="170"/>
    </row>
    <row r="14" spans="1:88" ht="291.75" thickBot="1" x14ac:dyDescent="0.3">
      <c r="A14" s="175" t="s">
        <v>204</v>
      </c>
      <c r="B14" s="176" t="s">
        <v>205</v>
      </c>
      <c r="C14" s="177" t="s">
        <v>7</v>
      </c>
      <c r="D14" s="178" t="s">
        <v>274</v>
      </c>
      <c r="E14" s="178" t="s">
        <v>278</v>
      </c>
      <c r="F14" s="178" t="s">
        <v>271</v>
      </c>
      <c r="G14" s="178" t="s">
        <v>279</v>
      </c>
      <c r="H14" s="178" t="s">
        <v>272</v>
      </c>
      <c r="I14" s="178" t="s">
        <v>280</v>
      </c>
      <c r="J14" s="179" t="s">
        <v>273</v>
      </c>
      <c r="K14" s="179" t="s">
        <v>277</v>
      </c>
      <c r="L14" s="179" t="s">
        <v>275</v>
      </c>
      <c r="M14" s="183" t="s">
        <v>276</v>
      </c>
      <c r="N14" s="180" t="s">
        <v>59</v>
      </c>
      <c r="O14" s="177" t="s">
        <v>11</v>
      </c>
      <c r="P14" s="181" t="s">
        <v>12</v>
      </c>
      <c r="Q14" s="178" t="s">
        <v>206</v>
      </c>
      <c r="R14" s="179" t="s">
        <v>14</v>
      </c>
      <c r="S14" s="179" t="s">
        <v>207</v>
      </c>
      <c r="T14" s="179" t="s">
        <v>16</v>
      </c>
      <c r="U14" s="179" t="s">
        <v>208</v>
      </c>
      <c r="V14" s="179" t="s">
        <v>18</v>
      </c>
      <c r="W14" s="179" t="s">
        <v>209</v>
      </c>
      <c r="X14" s="179" t="s">
        <v>178</v>
      </c>
      <c r="Y14" s="179" t="s">
        <v>267</v>
      </c>
      <c r="Z14" s="179" t="s">
        <v>179</v>
      </c>
      <c r="AA14" s="179" t="s">
        <v>268</v>
      </c>
      <c r="AB14" s="179" t="s">
        <v>148</v>
      </c>
      <c r="AC14" s="179" t="s">
        <v>210</v>
      </c>
      <c r="AD14" s="179" t="s">
        <v>21</v>
      </c>
      <c r="AE14" s="179" t="s">
        <v>211</v>
      </c>
      <c r="AF14" s="179" t="s">
        <v>67</v>
      </c>
      <c r="AG14" s="182" t="s">
        <v>212</v>
      </c>
      <c r="AH14" s="179" t="s">
        <v>90</v>
      </c>
      <c r="AI14" s="183" t="s">
        <v>213</v>
      </c>
      <c r="AJ14" s="179" t="s">
        <v>150</v>
      </c>
      <c r="AK14" s="179" t="s">
        <v>214</v>
      </c>
      <c r="AL14" s="179" t="s">
        <v>97</v>
      </c>
      <c r="AM14" s="179" t="s">
        <v>215</v>
      </c>
      <c r="AN14" s="179" t="s">
        <v>38</v>
      </c>
      <c r="AO14" s="179" t="s">
        <v>216</v>
      </c>
      <c r="AP14" s="179" t="s">
        <v>74</v>
      </c>
      <c r="AQ14" s="179" t="s">
        <v>217</v>
      </c>
      <c r="AR14" s="179" t="s">
        <v>89</v>
      </c>
      <c r="AS14" s="182" t="s">
        <v>218</v>
      </c>
      <c r="AT14" s="181" t="s">
        <v>219</v>
      </c>
      <c r="AU14" s="183" t="s">
        <v>220</v>
      </c>
      <c r="AV14" s="181" t="s">
        <v>24</v>
      </c>
      <c r="AW14" s="183" t="s">
        <v>221</v>
      </c>
      <c r="AX14" s="181" t="s">
        <v>26</v>
      </c>
      <c r="AY14" s="181" t="s">
        <v>222</v>
      </c>
      <c r="AZ14" s="181" t="s">
        <v>135</v>
      </c>
      <c r="BA14" s="181" t="s">
        <v>223</v>
      </c>
      <c r="BB14" s="181" t="s">
        <v>224</v>
      </c>
      <c r="BC14" s="178" t="s">
        <v>225</v>
      </c>
      <c r="BD14" s="179" t="s">
        <v>30</v>
      </c>
      <c r="BE14" s="179" t="s">
        <v>226</v>
      </c>
      <c r="BF14" s="179" t="s">
        <v>32</v>
      </c>
      <c r="BG14" s="179" t="s">
        <v>227</v>
      </c>
      <c r="BH14" s="179" t="s">
        <v>228</v>
      </c>
      <c r="BI14" s="179" t="s">
        <v>229</v>
      </c>
      <c r="BJ14" s="179" t="s">
        <v>33</v>
      </c>
      <c r="BK14" s="179" t="s">
        <v>230</v>
      </c>
      <c r="BL14" s="179" t="s">
        <v>34</v>
      </c>
      <c r="BM14" s="179" t="s">
        <v>231</v>
      </c>
      <c r="BN14" s="179" t="s">
        <v>35</v>
      </c>
      <c r="BO14" s="179" t="s">
        <v>232</v>
      </c>
      <c r="BP14" s="179" t="s">
        <v>36</v>
      </c>
      <c r="BQ14" s="182" t="s">
        <v>233</v>
      </c>
      <c r="BR14" s="179" t="s">
        <v>0</v>
      </c>
      <c r="BS14" s="182" t="s">
        <v>235</v>
      </c>
      <c r="BT14" s="182" t="s">
        <v>145</v>
      </c>
      <c r="BU14" s="179" t="s">
        <v>234</v>
      </c>
      <c r="BV14" s="181" t="s">
        <v>149</v>
      </c>
      <c r="BW14" s="178" t="s">
        <v>236</v>
      </c>
      <c r="BX14" s="179" t="s">
        <v>132</v>
      </c>
      <c r="BY14" s="179" t="s">
        <v>237</v>
      </c>
      <c r="BZ14" s="179" t="s">
        <v>188</v>
      </c>
      <c r="CA14" s="179" t="s">
        <v>269</v>
      </c>
      <c r="CB14" s="179" t="s">
        <v>87</v>
      </c>
      <c r="CC14" s="179" t="s">
        <v>238</v>
      </c>
      <c r="CD14" s="179" t="s">
        <v>86</v>
      </c>
      <c r="CE14" s="182" t="s">
        <v>239</v>
      </c>
      <c r="CF14" s="181" t="s">
        <v>75</v>
      </c>
      <c r="CG14" s="183" t="s">
        <v>240</v>
      </c>
      <c r="CH14" s="180" t="s">
        <v>58</v>
      </c>
      <c r="CI14" s="184" t="s">
        <v>241</v>
      </c>
      <c r="CJ14" s="180" t="s">
        <v>242</v>
      </c>
    </row>
    <row r="15" spans="1:88" s="329" customFormat="1" ht="13.5" thickBot="1" x14ac:dyDescent="0.25">
      <c r="A15" s="322">
        <f>'1ПБ'!A11:D11</f>
        <v>0</v>
      </c>
      <c r="B15" s="324" t="s">
        <v>2</v>
      </c>
      <c r="C15" s="330" t="s">
        <v>2</v>
      </c>
      <c r="D15" s="331">
        <f>'1ПБ'!D17</f>
        <v>0</v>
      </c>
      <c r="E15" s="324" t="s">
        <v>2</v>
      </c>
      <c r="F15" s="332">
        <f>'1ПБ'!D18</f>
        <v>0</v>
      </c>
      <c r="G15" s="330" t="s">
        <v>2</v>
      </c>
      <c r="H15" s="336">
        <f>'1ПБ'!D19</f>
        <v>0</v>
      </c>
      <c r="I15" s="330" t="s">
        <v>2</v>
      </c>
      <c r="J15" s="324" t="s">
        <v>2</v>
      </c>
      <c r="K15" s="330" t="s">
        <v>2</v>
      </c>
      <c r="L15" s="330" t="s">
        <v>2</v>
      </c>
      <c r="M15" s="330" t="s">
        <v>2</v>
      </c>
      <c r="N15" s="333" t="s">
        <v>2</v>
      </c>
      <c r="O15" s="327" t="s">
        <v>2</v>
      </c>
      <c r="P15" s="323">
        <f>'1ПБ'!E24</f>
        <v>0</v>
      </c>
      <c r="Q15" s="336" t="e">
        <f>P15*100/D15</f>
        <v>#DIV/0!</v>
      </c>
      <c r="R15" s="323">
        <f>'1ПБ'!E25</f>
        <v>0</v>
      </c>
      <c r="S15" s="336" t="e">
        <f>R15*100/D15</f>
        <v>#DIV/0!</v>
      </c>
      <c r="T15" s="323">
        <f>'1ПБ'!E26</f>
        <v>0</v>
      </c>
      <c r="U15" s="336" t="e">
        <f>T15*100/D15</f>
        <v>#DIV/0!</v>
      </c>
      <c r="V15" s="323">
        <f>'1ПБ'!E27</f>
        <v>0</v>
      </c>
      <c r="W15" s="336" t="e">
        <f>V15*100/D15</f>
        <v>#DIV/0!</v>
      </c>
      <c r="X15" s="323">
        <f>'1ПБ'!E28</f>
        <v>0</v>
      </c>
      <c r="Y15" s="336" t="e">
        <f>X15*100/D15</f>
        <v>#DIV/0!</v>
      </c>
      <c r="Z15" s="323">
        <f>'1ПБ'!E29</f>
        <v>0</v>
      </c>
      <c r="AA15" s="336" t="e">
        <f>Z15*100/D15</f>
        <v>#DIV/0!</v>
      </c>
      <c r="AB15" s="323">
        <f>'1ПБ'!E30</f>
        <v>0</v>
      </c>
      <c r="AC15" s="336" t="e">
        <f>AB15*100/D15</f>
        <v>#DIV/0!</v>
      </c>
      <c r="AD15" s="323">
        <f>'1ПБ'!E31</f>
        <v>0</v>
      </c>
      <c r="AE15" s="336" t="e">
        <f>AD15*100/D15</f>
        <v>#DIV/0!</v>
      </c>
      <c r="AF15" s="323">
        <f>'1ПБ'!E32</f>
        <v>0</v>
      </c>
      <c r="AG15" s="336" t="e">
        <f>AF15*100/D15</f>
        <v>#DIV/0!</v>
      </c>
      <c r="AH15" s="323">
        <f>'1ПБ'!E33</f>
        <v>0</v>
      </c>
      <c r="AI15" s="336" t="e">
        <f>AH15*100/D15</f>
        <v>#DIV/0!</v>
      </c>
      <c r="AJ15" s="323">
        <f>'1ПБ'!E34</f>
        <v>0</v>
      </c>
      <c r="AK15" s="336" t="e">
        <f>AJ15*100/D15</f>
        <v>#DIV/0!</v>
      </c>
      <c r="AL15" s="323">
        <f>'1ПБ'!E35</f>
        <v>0</v>
      </c>
      <c r="AM15" s="336" t="e">
        <f>AL15*100/D15</f>
        <v>#DIV/0!</v>
      </c>
      <c r="AN15" s="323">
        <f>'1ПБ'!E36</f>
        <v>0</v>
      </c>
      <c r="AO15" s="336" t="e">
        <f>AN15*100/D15</f>
        <v>#DIV/0!</v>
      </c>
      <c r="AP15" s="323">
        <f>'1ПБ'!E37</f>
        <v>0</v>
      </c>
      <c r="AQ15" s="336" t="e">
        <f>AP15*100/D15</f>
        <v>#DIV/0!</v>
      </c>
      <c r="AR15" s="323">
        <f>'1ПБ'!E38</f>
        <v>0</v>
      </c>
      <c r="AS15" s="336" t="e">
        <f>AR15*100/D15</f>
        <v>#DIV/0!</v>
      </c>
      <c r="AT15" s="323">
        <f>'1ПБ'!E39</f>
        <v>0</v>
      </c>
      <c r="AU15" s="336" t="e">
        <f>AT15*100/D15</f>
        <v>#DIV/0!</v>
      </c>
      <c r="AV15" s="323">
        <f>'1ПБ'!E40</f>
        <v>0</v>
      </c>
      <c r="AW15" s="336" t="e">
        <f>AV15*100/D15</f>
        <v>#DIV/0!</v>
      </c>
      <c r="AX15" s="323">
        <f>'1ПБ'!E41</f>
        <v>0</v>
      </c>
      <c r="AY15" s="336" t="e">
        <f>AX15*100/D15</f>
        <v>#DIV/0!</v>
      </c>
      <c r="AZ15" s="323">
        <f>'1ПБ'!E42</f>
        <v>0</v>
      </c>
      <c r="BA15" s="336" t="e">
        <f>AZ15*100/D15</f>
        <v>#DIV/0!</v>
      </c>
      <c r="BB15" s="323">
        <f>'1ПБ'!E43</f>
        <v>0</v>
      </c>
      <c r="BC15" s="336" t="e">
        <f>BB15*100/D15</f>
        <v>#DIV/0!</v>
      </c>
      <c r="BD15" s="323">
        <f>'1ПБ'!E44</f>
        <v>0</v>
      </c>
      <c r="BE15" s="336" t="e">
        <f>BD15*100/D15</f>
        <v>#DIV/0!</v>
      </c>
      <c r="BF15" s="323">
        <f>'1ПБ'!E45</f>
        <v>0</v>
      </c>
      <c r="BG15" s="336" t="e">
        <f>BF15*100/D15</f>
        <v>#DIV/0!</v>
      </c>
      <c r="BH15" s="323">
        <f>'1ПБ'!E46</f>
        <v>0</v>
      </c>
      <c r="BI15" s="336" t="e">
        <f>BH15*100/D15</f>
        <v>#DIV/0!</v>
      </c>
      <c r="BJ15" s="323">
        <f>'1ПБ'!E47</f>
        <v>0</v>
      </c>
      <c r="BK15" s="336" t="e">
        <f>BJ15*100/D15</f>
        <v>#DIV/0!</v>
      </c>
      <c r="BL15" s="323">
        <f>'1ПБ'!E48</f>
        <v>0</v>
      </c>
      <c r="BM15" s="336" t="e">
        <f>BL15*100/D15</f>
        <v>#DIV/0!</v>
      </c>
      <c r="BN15" s="323">
        <f>'1ПБ'!E49</f>
        <v>0</v>
      </c>
      <c r="BO15" s="336" t="e">
        <f>BN15*100/D15</f>
        <v>#DIV/0!</v>
      </c>
      <c r="BP15" s="323">
        <f>'1ПБ'!E50</f>
        <v>0</v>
      </c>
      <c r="BQ15" s="336" t="e">
        <f>BP15*100/D15</f>
        <v>#DIV/0!</v>
      </c>
      <c r="BR15" s="323">
        <f>'1ПБ'!E51</f>
        <v>0</v>
      </c>
      <c r="BS15" s="336" t="e">
        <f>BR15*100/D15</f>
        <v>#DIV/0!</v>
      </c>
      <c r="BT15" s="323">
        <f>'1ПБ'!E52</f>
        <v>0</v>
      </c>
      <c r="BU15" s="336" t="e">
        <f>BT15*100/D15</f>
        <v>#DIV/0!</v>
      </c>
      <c r="BV15" s="323">
        <f>'1ПБ'!E53</f>
        <v>0</v>
      </c>
      <c r="BW15" s="336" t="e">
        <f>BV15*100/D15</f>
        <v>#DIV/0!</v>
      </c>
      <c r="BX15" s="323">
        <f>'1ПБ'!E54</f>
        <v>0</v>
      </c>
      <c r="BY15" s="337" t="e">
        <f>BX15*100/D15</f>
        <v>#DIV/0!</v>
      </c>
      <c r="BZ15" s="323">
        <f>'1ПБ'!E55</f>
        <v>0</v>
      </c>
      <c r="CA15" s="337" t="e">
        <f>BZ15*100/D15</f>
        <v>#DIV/0!</v>
      </c>
      <c r="CB15" s="323">
        <f>'1ПБ'!E56</f>
        <v>0</v>
      </c>
      <c r="CC15" s="337" t="e">
        <f>CB15*100/D15</f>
        <v>#DIV/0!</v>
      </c>
      <c r="CD15" s="323">
        <f>'1ПБ'!E57</f>
        <v>0</v>
      </c>
      <c r="CE15" s="337" t="e">
        <f>CD15*100/D15</f>
        <v>#DIV/0!</v>
      </c>
      <c r="CF15" s="323">
        <f>'1ПБ'!E58</f>
        <v>0</v>
      </c>
      <c r="CG15" s="337" t="e">
        <f>CF15*100/D15</f>
        <v>#DIV/0!</v>
      </c>
      <c r="CH15" s="328">
        <f>'1ПБ'!E59</f>
        <v>0</v>
      </c>
      <c r="CI15" s="337" t="e">
        <f>'1ПБ'!E61</f>
        <v>#DIV/0!</v>
      </c>
      <c r="CJ15" s="324" t="s">
        <v>2</v>
      </c>
    </row>
    <row r="17" spans="1:88" x14ac:dyDescent="0.25">
      <c r="L17" s="185"/>
      <c r="M17" s="185"/>
    </row>
    <row r="18" spans="1:88" ht="19.5" x14ac:dyDescent="0.3">
      <c r="A18" s="164" t="s">
        <v>244</v>
      </c>
    </row>
    <row r="20" spans="1:88" x14ac:dyDescent="0.25">
      <c r="A20" s="166"/>
      <c r="B20" s="167"/>
      <c r="C20" s="168"/>
      <c r="D20" s="169" t="s">
        <v>8</v>
      </c>
      <c r="E20" s="169"/>
      <c r="F20" s="169" t="s">
        <v>13</v>
      </c>
      <c r="G20" s="169"/>
      <c r="H20" s="169" t="s">
        <v>15</v>
      </c>
      <c r="I20" s="169"/>
      <c r="J20" s="169" t="s">
        <v>9</v>
      </c>
      <c r="K20" s="169"/>
      <c r="L20" s="169">
        <v>3</v>
      </c>
      <c r="M20" s="169"/>
      <c r="N20" s="170"/>
      <c r="O20" s="168"/>
      <c r="P20" s="169" t="s">
        <v>8</v>
      </c>
      <c r="Q20" s="169"/>
      <c r="R20" s="169" t="s">
        <v>13</v>
      </c>
      <c r="S20" s="169"/>
      <c r="T20" s="169" t="s">
        <v>15</v>
      </c>
      <c r="U20" s="169"/>
      <c r="V20" s="169" t="s">
        <v>17</v>
      </c>
      <c r="W20" s="169"/>
      <c r="X20" s="169" t="s">
        <v>169</v>
      </c>
      <c r="Y20" s="169"/>
      <c r="Z20" s="169" t="s">
        <v>172</v>
      </c>
      <c r="AA20" s="169"/>
      <c r="AB20" s="169" t="s">
        <v>19</v>
      </c>
      <c r="AC20" s="169"/>
      <c r="AD20" s="169" t="s">
        <v>20</v>
      </c>
      <c r="AE20" s="169"/>
      <c r="AF20" s="169" t="s">
        <v>22</v>
      </c>
      <c r="AG20" s="169"/>
      <c r="AH20" s="169" t="s">
        <v>23</v>
      </c>
      <c r="AI20" s="169"/>
      <c r="AJ20" s="169" t="s">
        <v>203</v>
      </c>
      <c r="AK20" s="169"/>
      <c r="AL20" s="169" t="s">
        <v>70</v>
      </c>
      <c r="AM20" s="169"/>
      <c r="AN20" s="169" t="s">
        <v>71</v>
      </c>
      <c r="AO20" s="169"/>
      <c r="AP20" s="169" t="s">
        <v>72</v>
      </c>
      <c r="AQ20" s="169"/>
      <c r="AR20" s="169" t="s">
        <v>73</v>
      </c>
      <c r="AS20" s="169"/>
      <c r="AT20" s="169" t="s">
        <v>9</v>
      </c>
      <c r="AU20" s="169"/>
      <c r="AV20" s="169" t="s">
        <v>10</v>
      </c>
      <c r="AW20" s="169"/>
      <c r="AX20" s="169" t="s">
        <v>25</v>
      </c>
      <c r="AY20" s="169"/>
      <c r="AZ20" s="169" t="s">
        <v>27</v>
      </c>
      <c r="BA20" s="169"/>
      <c r="BB20" s="169" t="s">
        <v>28</v>
      </c>
      <c r="BC20" s="169"/>
      <c r="BD20" s="169" t="s">
        <v>29</v>
      </c>
      <c r="BE20" s="169"/>
      <c r="BF20" s="169" t="s">
        <v>31</v>
      </c>
      <c r="BG20" s="169"/>
      <c r="BH20" s="171" t="s">
        <v>39</v>
      </c>
      <c r="BI20" s="171"/>
      <c r="BJ20" s="172" t="s">
        <v>40</v>
      </c>
      <c r="BK20" s="172"/>
      <c r="BL20" s="169" t="s">
        <v>136</v>
      </c>
      <c r="BM20" s="169"/>
      <c r="BN20" s="169" t="s">
        <v>137</v>
      </c>
      <c r="BO20" s="169"/>
      <c r="BP20" s="169" t="s">
        <v>138</v>
      </c>
      <c r="BQ20" s="169"/>
      <c r="BR20" s="169" t="s">
        <v>139</v>
      </c>
      <c r="BS20" s="169"/>
      <c r="BT20" s="169" t="s">
        <v>37</v>
      </c>
      <c r="BU20" s="169"/>
      <c r="BV20" s="169" t="s">
        <v>140</v>
      </c>
      <c r="BW20" s="169"/>
      <c r="BX20" s="169" t="s">
        <v>165</v>
      </c>
      <c r="BY20" s="169"/>
      <c r="BZ20" s="169" t="s">
        <v>166</v>
      </c>
      <c r="CA20" s="169"/>
      <c r="CB20" s="169" t="s">
        <v>167</v>
      </c>
      <c r="CC20" s="169"/>
      <c r="CD20" s="169" t="s">
        <v>168</v>
      </c>
      <c r="CE20" s="169"/>
      <c r="CF20" s="169" t="s">
        <v>163</v>
      </c>
      <c r="CG20" s="169"/>
      <c r="CH20" s="170"/>
      <c r="CI20" s="173"/>
      <c r="CJ20" s="170"/>
    </row>
    <row r="21" spans="1:88" ht="291" x14ac:dyDescent="0.25">
      <c r="A21" s="175" t="s">
        <v>204</v>
      </c>
      <c r="B21" s="176" t="s">
        <v>205</v>
      </c>
      <c r="C21" s="177" t="s">
        <v>7</v>
      </c>
      <c r="D21" s="178" t="s">
        <v>266</v>
      </c>
      <c r="E21" s="178"/>
      <c r="F21" s="178" t="s">
        <v>265</v>
      </c>
      <c r="G21" s="178"/>
      <c r="H21" s="178" t="s">
        <v>66</v>
      </c>
      <c r="I21" s="178"/>
      <c r="J21" s="179" t="s">
        <v>65</v>
      </c>
      <c r="K21" s="179"/>
      <c r="L21" s="179" t="s">
        <v>151</v>
      </c>
      <c r="M21" s="183"/>
      <c r="N21" s="180" t="s">
        <v>59</v>
      </c>
      <c r="O21" s="177" t="s">
        <v>11</v>
      </c>
      <c r="P21" s="181" t="s">
        <v>12</v>
      </c>
      <c r="Q21" s="178" t="s">
        <v>206</v>
      </c>
      <c r="R21" s="179" t="s">
        <v>14</v>
      </c>
      <c r="S21" s="179" t="s">
        <v>207</v>
      </c>
      <c r="T21" s="179" t="s">
        <v>16</v>
      </c>
      <c r="U21" s="179" t="s">
        <v>208</v>
      </c>
      <c r="V21" s="179" t="s">
        <v>18</v>
      </c>
      <c r="W21" s="179" t="s">
        <v>209</v>
      </c>
      <c r="X21" s="179" t="s">
        <v>178</v>
      </c>
      <c r="Y21" s="179" t="s">
        <v>267</v>
      </c>
      <c r="Z21" s="179" t="s">
        <v>179</v>
      </c>
      <c r="AA21" s="179" t="s">
        <v>268</v>
      </c>
      <c r="AB21" s="179" t="s">
        <v>148</v>
      </c>
      <c r="AC21" s="179" t="s">
        <v>210</v>
      </c>
      <c r="AD21" s="179" t="s">
        <v>21</v>
      </c>
      <c r="AE21" s="179" t="s">
        <v>211</v>
      </c>
      <c r="AF21" s="179" t="s">
        <v>67</v>
      </c>
      <c r="AG21" s="182" t="s">
        <v>212</v>
      </c>
      <c r="AH21" s="179" t="s">
        <v>90</v>
      </c>
      <c r="AI21" s="183" t="s">
        <v>213</v>
      </c>
      <c r="AJ21" s="179" t="s">
        <v>150</v>
      </c>
      <c r="AK21" s="179" t="s">
        <v>214</v>
      </c>
      <c r="AL21" s="179" t="s">
        <v>97</v>
      </c>
      <c r="AM21" s="179" t="s">
        <v>215</v>
      </c>
      <c r="AN21" s="179" t="s">
        <v>38</v>
      </c>
      <c r="AO21" s="179" t="s">
        <v>216</v>
      </c>
      <c r="AP21" s="179" t="s">
        <v>74</v>
      </c>
      <c r="AQ21" s="179" t="s">
        <v>217</v>
      </c>
      <c r="AR21" s="179" t="s">
        <v>89</v>
      </c>
      <c r="AS21" s="182" t="s">
        <v>218</v>
      </c>
      <c r="AT21" s="181" t="s">
        <v>219</v>
      </c>
      <c r="AU21" s="183" t="s">
        <v>220</v>
      </c>
      <c r="AV21" s="181" t="s">
        <v>24</v>
      </c>
      <c r="AW21" s="183" t="s">
        <v>221</v>
      </c>
      <c r="AX21" s="181" t="s">
        <v>26</v>
      </c>
      <c r="AY21" s="181" t="s">
        <v>222</v>
      </c>
      <c r="AZ21" s="181" t="s">
        <v>135</v>
      </c>
      <c r="BA21" s="181" t="s">
        <v>223</v>
      </c>
      <c r="BB21" s="181" t="s">
        <v>224</v>
      </c>
      <c r="BC21" s="178" t="s">
        <v>225</v>
      </c>
      <c r="BD21" s="179" t="s">
        <v>30</v>
      </c>
      <c r="BE21" s="179" t="s">
        <v>226</v>
      </c>
      <c r="BF21" s="179" t="s">
        <v>32</v>
      </c>
      <c r="BG21" s="179" t="s">
        <v>227</v>
      </c>
      <c r="BH21" s="179" t="s">
        <v>228</v>
      </c>
      <c r="BI21" s="179" t="s">
        <v>229</v>
      </c>
      <c r="BJ21" s="179" t="s">
        <v>33</v>
      </c>
      <c r="BK21" s="179" t="s">
        <v>230</v>
      </c>
      <c r="BL21" s="179" t="s">
        <v>34</v>
      </c>
      <c r="BM21" s="179" t="s">
        <v>231</v>
      </c>
      <c r="BN21" s="179" t="s">
        <v>35</v>
      </c>
      <c r="BO21" s="179" t="s">
        <v>232</v>
      </c>
      <c r="BP21" s="179" t="s">
        <v>36</v>
      </c>
      <c r="BQ21" s="182" t="s">
        <v>233</v>
      </c>
      <c r="BR21" s="179" t="s">
        <v>0</v>
      </c>
      <c r="BS21" s="182" t="s">
        <v>235</v>
      </c>
      <c r="BT21" s="182" t="s">
        <v>145</v>
      </c>
      <c r="BU21" s="179" t="s">
        <v>234</v>
      </c>
      <c r="BV21" s="181" t="s">
        <v>149</v>
      </c>
      <c r="BW21" s="178" t="s">
        <v>236</v>
      </c>
      <c r="BX21" s="179" t="s">
        <v>132</v>
      </c>
      <c r="BY21" s="179" t="s">
        <v>237</v>
      </c>
      <c r="BZ21" s="179" t="s">
        <v>188</v>
      </c>
      <c r="CA21" s="179" t="s">
        <v>269</v>
      </c>
      <c r="CB21" s="179" t="s">
        <v>87</v>
      </c>
      <c r="CC21" s="179" t="s">
        <v>238</v>
      </c>
      <c r="CD21" s="179" t="s">
        <v>86</v>
      </c>
      <c r="CE21" s="182" t="s">
        <v>239</v>
      </c>
      <c r="CF21" s="181" t="s">
        <v>75</v>
      </c>
      <c r="CG21" s="183" t="s">
        <v>240</v>
      </c>
      <c r="CH21" s="180" t="s">
        <v>58</v>
      </c>
      <c r="CI21" s="184" t="s">
        <v>241</v>
      </c>
      <c r="CJ21" s="180" t="s">
        <v>242</v>
      </c>
    </row>
    <row r="22" spans="1:88" s="329" customFormat="1" ht="12.75" x14ac:dyDescent="0.2">
      <c r="A22" s="322">
        <f>'1ПБ'!A11:D11</f>
        <v>0</v>
      </c>
      <c r="B22" s="324" t="s">
        <v>2</v>
      </c>
      <c r="C22" s="324" t="s">
        <v>2</v>
      </c>
      <c r="D22" s="324" t="s">
        <v>2</v>
      </c>
      <c r="E22" s="324" t="s">
        <v>2</v>
      </c>
      <c r="F22" s="324" t="s">
        <v>2</v>
      </c>
      <c r="G22" s="324" t="s">
        <v>2</v>
      </c>
      <c r="H22" s="324" t="s">
        <v>2</v>
      </c>
      <c r="I22" s="324" t="s">
        <v>2</v>
      </c>
      <c r="J22" s="334">
        <f>'1ПБ'!D20</f>
        <v>0</v>
      </c>
      <c r="K22" s="330" t="s">
        <v>2</v>
      </c>
      <c r="L22" s="330" t="s">
        <v>2</v>
      </c>
      <c r="M22" s="330" t="s">
        <v>2</v>
      </c>
      <c r="N22" s="333" t="s">
        <v>2</v>
      </c>
      <c r="O22" s="327" t="s">
        <v>2</v>
      </c>
      <c r="P22" s="323">
        <f>'1ПБ'!F24</f>
        <v>0</v>
      </c>
      <c r="Q22" s="323" t="e">
        <f>P22*100/J22</f>
        <v>#DIV/0!</v>
      </c>
      <c r="R22" s="323">
        <f>'1ПБ'!F25</f>
        <v>0</v>
      </c>
      <c r="S22" s="323" t="e">
        <f>R22*100/J22</f>
        <v>#DIV/0!</v>
      </c>
      <c r="T22" s="323">
        <f>'1ПБ'!F26</f>
        <v>0</v>
      </c>
      <c r="U22" s="323" t="e">
        <f>T22*100/J22</f>
        <v>#DIV/0!</v>
      </c>
      <c r="V22" s="323">
        <f>'1ПБ'!F27</f>
        <v>0</v>
      </c>
      <c r="W22" s="323" t="e">
        <f>V22*100/J22</f>
        <v>#DIV/0!</v>
      </c>
      <c r="X22" s="323">
        <f>'1ПБ'!F28</f>
        <v>0</v>
      </c>
      <c r="Y22" s="323" t="e">
        <f>X22*100/J22</f>
        <v>#DIV/0!</v>
      </c>
      <c r="Z22" s="323">
        <f>'1ПБ'!F29</f>
        <v>0</v>
      </c>
      <c r="AA22" s="323" t="e">
        <f>Z22*100/J22</f>
        <v>#DIV/0!</v>
      </c>
      <c r="AB22" s="323">
        <f>'1ПБ'!F30</f>
        <v>0</v>
      </c>
      <c r="AC22" s="323" t="e">
        <f>AB22*100/J22</f>
        <v>#DIV/0!</v>
      </c>
      <c r="AD22" s="323">
        <f>'1ПБ'!F31</f>
        <v>0</v>
      </c>
      <c r="AE22" s="323" t="e">
        <f>AD22*100/J22</f>
        <v>#DIV/0!</v>
      </c>
      <c r="AF22" s="323">
        <f>'1ПБ'!F32</f>
        <v>0</v>
      </c>
      <c r="AG22" s="323" t="e">
        <f>AF22*100/J22</f>
        <v>#DIV/0!</v>
      </c>
      <c r="AH22" s="323">
        <f>'1ПБ'!F33</f>
        <v>0</v>
      </c>
      <c r="AI22" s="323" t="e">
        <f>AH22*100/J22</f>
        <v>#DIV/0!</v>
      </c>
      <c r="AJ22" s="323">
        <f>'1ПБ'!F34</f>
        <v>0</v>
      </c>
      <c r="AK22" s="323" t="e">
        <f>AJ22*100/J22</f>
        <v>#DIV/0!</v>
      </c>
      <c r="AL22" s="323">
        <f>'1ПБ'!F35</f>
        <v>0</v>
      </c>
      <c r="AM22" s="323" t="e">
        <f>AL22*100/J22</f>
        <v>#DIV/0!</v>
      </c>
      <c r="AN22" s="323">
        <f>'1ПБ'!F36</f>
        <v>0</v>
      </c>
      <c r="AO22" s="323" t="e">
        <f>AN22*100/J22</f>
        <v>#DIV/0!</v>
      </c>
      <c r="AP22" s="323">
        <f>'1ПБ'!F37</f>
        <v>0</v>
      </c>
      <c r="AQ22" s="323" t="e">
        <f>AP22*100/J22</f>
        <v>#DIV/0!</v>
      </c>
      <c r="AR22" s="323">
        <f>'1ПБ'!F38</f>
        <v>0</v>
      </c>
      <c r="AS22" s="323" t="e">
        <f>AR22*100/J22</f>
        <v>#DIV/0!</v>
      </c>
      <c r="AT22" s="323">
        <f>'1ПБ'!F39</f>
        <v>0</v>
      </c>
      <c r="AU22" s="323" t="e">
        <f>AT22*100/J22</f>
        <v>#DIV/0!</v>
      </c>
      <c r="AV22" s="323">
        <f>'1ПБ'!F40</f>
        <v>0</v>
      </c>
      <c r="AW22" s="323" t="e">
        <f>AV22*100/J22</f>
        <v>#DIV/0!</v>
      </c>
      <c r="AX22" s="323">
        <f>'1ПБ'!F41</f>
        <v>0</v>
      </c>
      <c r="AY22" s="323" t="e">
        <f>AX22*100/J22</f>
        <v>#DIV/0!</v>
      </c>
      <c r="AZ22" s="323">
        <f>'1ПБ'!F42</f>
        <v>0</v>
      </c>
      <c r="BA22" s="323" t="e">
        <f>AZ22*100/J22</f>
        <v>#DIV/0!</v>
      </c>
      <c r="BB22" s="323">
        <f>'1ПБ'!F43</f>
        <v>0</v>
      </c>
      <c r="BC22" s="323" t="e">
        <f>BB22*100/J22</f>
        <v>#DIV/0!</v>
      </c>
      <c r="BD22" s="323">
        <f>'1ПБ'!F44</f>
        <v>0</v>
      </c>
      <c r="BE22" s="323" t="e">
        <f>BD22*100/J22</f>
        <v>#DIV/0!</v>
      </c>
      <c r="BF22" s="323">
        <f>'1ПБ'!F45</f>
        <v>0</v>
      </c>
      <c r="BG22" s="323" t="e">
        <f>BF22*100/J22</f>
        <v>#DIV/0!</v>
      </c>
      <c r="BH22" s="323">
        <f>'1ПБ'!F46</f>
        <v>0</v>
      </c>
      <c r="BI22" s="323" t="e">
        <f>BH22*100/J22</f>
        <v>#DIV/0!</v>
      </c>
      <c r="BJ22" s="323">
        <f>'1ПБ'!F47</f>
        <v>0</v>
      </c>
      <c r="BK22" s="323" t="e">
        <f>BJ22*100/J22</f>
        <v>#DIV/0!</v>
      </c>
      <c r="BL22" s="323">
        <f>'1ПБ'!F48</f>
        <v>0</v>
      </c>
      <c r="BM22" s="323" t="e">
        <f>BL22*100/J22</f>
        <v>#DIV/0!</v>
      </c>
      <c r="BN22" s="323">
        <f>'1ПБ'!F49</f>
        <v>0</v>
      </c>
      <c r="BO22" s="323" t="e">
        <f>BN22*100/J22</f>
        <v>#DIV/0!</v>
      </c>
      <c r="BP22" s="323">
        <f>'1ПБ'!F50</f>
        <v>0</v>
      </c>
      <c r="BQ22" s="323" t="e">
        <f>BP22*100/J22</f>
        <v>#DIV/0!</v>
      </c>
      <c r="BR22" s="323">
        <f>'1ПБ'!F51</f>
        <v>0</v>
      </c>
      <c r="BS22" s="323" t="e">
        <f>BR22*100/J22</f>
        <v>#DIV/0!</v>
      </c>
      <c r="BT22" s="323">
        <f>'1ПБ'!F52</f>
        <v>0</v>
      </c>
      <c r="BU22" s="323" t="e">
        <f>BT22*100/J22</f>
        <v>#DIV/0!</v>
      </c>
      <c r="BV22" s="323">
        <f>'1ПБ'!F53</f>
        <v>0</v>
      </c>
      <c r="BW22" s="323" t="e">
        <f>BV22*100/J22</f>
        <v>#DIV/0!</v>
      </c>
      <c r="BX22" s="323">
        <f>'1ПБ'!F54</f>
        <v>0</v>
      </c>
      <c r="BY22" s="323" t="e">
        <f>BX22*100/J22</f>
        <v>#DIV/0!</v>
      </c>
      <c r="BZ22" s="323">
        <f>'1ПБ'!F55</f>
        <v>0</v>
      </c>
      <c r="CA22" s="323" t="e">
        <f>BZ22*100/J22</f>
        <v>#DIV/0!</v>
      </c>
      <c r="CB22" s="323">
        <f>'1ПБ'!F56</f>
        <v>0</v>
      </c>
      <c r="CC22" s="323" t="e">
        <f>CB22*100/J22</f>
        <v>#DIV/0!</v>
      </c>
      <c r="CD22" s="323">
        <f>'1ПБ'!F57</f>
        <v>0</v>
      </c>
      <c r="CE22" s="323" t="e">
        <f>CD22*100/J22</f>
        <v>#DIV/0!</v>
      </c>
      <c r="CF22" s="323">
        <f>'1ПБ'!F58</f>
        <v>0</v>
      </c>
      <c r="CG22" s="323" t="e">
        <f>CF22*100/J22</f>
        <v>#DIV/0!</v>
      </c>
      <c r="CH22" s="328">
        <f>'1ПБ'!F59</f>
        <v>0</v>
      </c>
      <c r="CI22" s="323" t="e">
        <f>'1ПБ'!F61</f>
        <v>#DIV/0!</v>
      </c>
      <c r="CJ22" s="324" t="s">
        <v>2</v>
      </c>
    </row>
    <row r="24" spans="1:88" x14ac:dyDescent="0.25">
      <c r="J24" s="185"/>
      <c r="K24" s="185"/>
    </row>
    <row r="26" spans="1:88" s="165" customFormat="1" ht="19.5" x14ac:dyDescent="0.3">
      <c r="A26" s="164" t="s">
        <v>245</v>
      </c>
    </row>
    <row r="28" spans="1:88" x14ac:dyDescent="0.25">
      <c r="A28" s="166"/>
      <c r="B28" s="167"/>
      <c r="C28" s="168"/>
      <c r="D28" s="169" t="s">
        <v>8</v>
      </c>
      <c r="E28" s="169"/>
      <c r="F28" s="169" t="s">
        <v>13</v>
      </c>
      <c r="G28" s="169"/>
      <c r="H28" s="169" t="s">
        <v>15</v>
      </c>
      <c r="I28" s="169"/>
      <c r="J28" s="169" t="s">
        <v>9</v>
      </c>
      <c r="K28" s="169"/>
      <c r="L28" s="169">
        <v>3</v>
      </c>
      <c r="M28" s="169"/>
      <c r="N28" s="170"/>
      <c r="O28" s="168"/>
      <c r="P28" s="169" t="s">
        <v>8</v>
      </c>
      <c r="Q28" s="169"/>
      <c r="R28" s="169" t="s">
        <v>13</v>
      </c>
      <c r="S28" s="169"/>
      <c r="T28" s="169" t="s">
        <v>15</v>
      </c>
      <c r="U28" s="169"/>
      <c r="V28" s="169" t="s">
        <v>17</v>
      </c>
      <c r="W28" s="169"/>
      <c r="X28" s="169" t="s">
        <v>169</v>
      </c>
      <c r="Y28" s="169"/>
      <c r="Z28" s="169" t="s">
        <v>172</v>
      </c>
      <c r="AA28" s="169"/>
      <c r="AB28" s="169" t="s">
        <v>19</v>
      </c>
      <c r="AC28" s="169"/>
      <c r="AD28" s="169" t="s">
        <v>20</v>
      </c>
      <c r="AE28" s="169"/>
      <c r="AF28" s="169" t="s">
        <v>22</v>
      </c>
      <c r="AG28" s="169"/>
      <c r="AH28" s="169" t="s">
        <v>23</v>
      </c>
      <c r="AI28" s="169"/>
      <c r="AJ28" s="169" t="s">
        <v>203</v>
      </c>
      <c r="AK28" s="169"/>
      <c r="AL28" s="169" t="s">
        <v>70</v>
      </c>
      <c r="AM28" s="169"/>
      <c r="AN28" s="169" t="s">
        <v>71</v>
      </c>
      <c r="AO28" s="169"/>
      <c r="AP28" s="169" t="s">
        <v>72</v>
      </c>
      <c r="AQ28" s="169"/>
      <c r="AR28" s="169" t="s">
        <v>73</v>
      </c>
      <c r="AS28" s="169"/>
      <c r="AT28" s="169" t="s">
        <v>9</v>
      </c>
      <c r="AU28" s="169"/>
      <c r="AV28" s="169" t="s">
        <v>10</v>
      </c>
      <c r="AW28" s="169"/>
      <c r="AX28" s="169" t="s">
        <v>25</v>
      </c>
      <c r="AY28" s="169"/>
      <c r="AZ28" s="169" t="s">
        <v>27</v>
      </c>
      <c r="BA28" s="169"/>
      <c r="BB28" s="169" t="s">
        <v>28</v>
      </c>
      <c r="BC28" s="169"/>
      <c r="BD28" s="169" t="s">
        <v>29</v>
      </c>
      <c r="BE28" s="169"/>
      <c r="BF28" s="169" t="s">
        <v>31</v>
      </c>
      <c r="BG28" s="169"/>
      <c r="BH28" s="171" t="s">
        <v>39</v>
      </c>
      <c r="BI28" s="171"/>
      <c r="BJ28" s="172" t="s">
        <v>40</v>
      </c>
      <c r="BK28" s="172"/>
      <c r="BL28" s="169" t="s">
        <v>136</v>
      </c>
      <c r="BM28" s="169"/>
      <c r="BN28" s="169" t="s">
        <v>137</v>
      </c>
      <c r="BO28" s="169"/>
      <c r="BP28" s="169" t="s">
        <v>138</v>
      </c>
      <c r="BQ28" s="169"/>
      <c r="BR28" s="169" t="s">
        <v>139</v>
      </c>
      <c r="BS28" s="169"/>
      <c r="BT28" s="169" t="s">
        <v>37</v>
      </c>
      <c r="BU28" s="169"/>
      <c r="BV28" s="169" t="s">
        <v>140</v>
      </c>
      <c r="BW28" s="169"/>
      <c r="BX28" s="169" t="s">
        <v>165</v>
      </c>
      <c r="BY28" s="169"/>
      <c r="BZ28" s="169" t="s">
        <v>166</v>
      </c>
      <c r="CA28" s="169"/>
      <c r="CB28" s="169" t="s">
        <v>167</v>
      </c>
      <c r="CC28" s="169"/>
      <c r="CD28" s="169" t="s">
        <v>168</v>
      </c>
      <c r="CE28" s="169"/>
      <c r="CF28" s="169" t="s">
        <v>163</v>
      </c>
      <c r="CG28" s="169"/>
      <c r="CH28" s="170"/>
      <c r="CI28" s="173"/>
      <c r="CJ28" s="170"/>
    </row>
    <row r="29" spans="1:88" ht="291" x14ac:dyDescent="0.25">
      <c r="A29" s="175" t="s">
        <v>204</v>
      </c>
      <c r="B29" s="176" t="s">
        <v>205</v>
      </c>
      <c r="C29" s="177" t="s">
        <v>7</v>
      </c>
      <c r="D29" s="178" t="s">
        <v>274</v>
      </c>
      <c r="E29" s="178" t="s">
        <v>278</v>
      </c>
      <c r="F29" s="178" t="s">
        <v>271</v>
      </c>
      <c r="G29" s="178" t="s">
        <v>279</v>
      </c>
      <c r="H29" s="178" t="s">
        <v>272</v>
      </c>
      <c r="I29" s="178" t="s">
        <v>280</v>
      </c>
      <c r="J29" s="179" t="s">
        <v>273</v>
      </c>
      <c r="K29" s="179" t="s">
        <v>277</v>
      </c>
      <c r="L29" s="179" t="s">
        <v>275</v>
      </c>
      <c r="M29" s="183" t="s">
        <v>276</v>
      </c>
      <c r="N29" s="180" t="s">
        <v>59</v>
      </c>
      <c r="O29" s="177" t="s">
        <v>11</v>
      </c>
      <c r="P29" s="181" t="s">
        <v>12</v>
      </c>
      <c r="Q29" s="178" t="s">
        <v>206</v>
      </c>
      <c r="R29" s="179" t="s">
        <v>14</v>
      </c>
      <c r="S29" s="179" t="s">
        <v>207</v>
      </c>
      <c r="T29" s="179" t="s">
        <v>16</v>
      </c>
      <c r="U29" s="179" t="s">
        <v>208</v>
      </c>
      <c r="V29" s="179" t="s">
        <v>18</v>
      </c>
      <c r="W29" s="179" t="s">
        <v>209</v>
      </c>
      <c r="X29" s="179" t="s">
        <v>178</v>
      </c>
      <c r="Y29" s="179" t="s">
        <v>267</v>
      </c>
      <c r="Z29" s="179" t="s">
        <v>179</v>
      </c>
      <c r="AA29" s="179" t="s">
        <v>268</v>
      </c>
      <c r="AB29" s="179" t="s">
        <v>148</v>
      </c>
      <c r="AC29" s="179" t="s">
        <v>210</v>
      </c>
      <c r="AD29" s="179" t="s">
        <v>21</v>
      </c>
      <c r="AE29" s="179" t="s">
        <v>211</v>
      </c>
      <c r="AF29" s="179" t="s">
        <v>67</v>
      </c>
      <c r="AG29" s="182" t="s">
        <v>212</v>
      </c>
      <c r="AH29" s="179" t="s">
        <v>90</v>
      </c>
      <c r="AI29" s="183" t="s">
        <v>213</v>
      </c>
      <c r="AJ29" s="179" t="s">
        <v>150</v>
      </c>
      <c r="AK29" s="179" t="s">
        <v>214</v>
      </c>
      <c r="AL29" s="179" t="s">
        <v>97</v>
      </c>
      <c r="AM29" s="179" t="s">
        <v>215</v>
      </c>
      <c r="AN29" s="179" t="s">
        <v>38</v>
      </c>
      <c r="AO29" s="179" t="s">
        <v>216</v>
      </c>
      <c r="AP29" s="179" t="s">
        <v>74</v>
      </c>
      <c r="AQ29" s="179" t="s">
        <v>217</v>
      </c>
      <c r="AR29" s="179" t="s">
        <v>89</v>
      </c>
      <c r="AS29" s="182" t="s">
        <v>218</v>
      </c>
      <c r="AT29" s="181" t="s">
        <v>219</v>
      </c>
      <c r="AU29" s="183" t="s">
        <v>220</v>
      </c>
      <c r="AV29" s="181" t="s">
        <v>24</v>
      </c>
      <c r="AW29" s="183" t="s">
        <v>221</v>
      </c>
      <c r="AX29" s="181" t="s">
        <v>26</v>
      </c>
      <c r="AY29" s="181" t="s">
        <v>222</v>
      </c>
      <c r="AZ29" s="181" t="s">
        <v>135</v>
      </c>
      <c r="BA29" s="181" t="s">
        <v>223</v>
      </c>
      <c r="BB29" s="181" t="s">
        <v>224</v>
      </c>
      <c r="BC29" s="178" t="s">
        <v>225</v>
      </c>
      <c r="BD29" s="179" t="s">
        <v>30</v>
      </c>
      <c r="BE29" s="179" t="s">
        <v>226</v>
      </c>
      <c r="BF29" s="179" t="s">
        <v>32</v>
      </c>
      <c r="BG29" s="179" t="s">
        <v>227</v>
      </c>
      <c r="BH29" s="179" t="s">
        <v>228</v>
      </c>
      <c r="BI29" s="179" t="s">
        <v>229</v>
      </c>
      <c r="BJ29" s="179" t="s">
        <v>33</v>
      </c>
      <c r="BK29" s="179" t="s">
        <v>230</v>
      </c>
      <c r="BL29" s="179" t="s">
        <v>34</v>
      </c>
      <c r="BM29" s="179" t="s">
        <v>231</v>
      </c>
      <c r="BN29" s="179" t="s">
        <v>35</v>
      </c>
      <c r="BO29" s="179" t="s">
        <v>232</v>
      </c>
      <c r="BP29" s="179" t="s">
        <v>36</v>
      </c>
      <c r="BQ29" s="182" t="s">
        <v>233</v>
      </c>
      <c r="BR29" s="179" t="s">
        <v>0</v>
      </c>
      <c r="BS29" s="182" t="s">
        <v>235</v>
      </c>
      <c r="BT29" s="182" t="s">
        <v>145</v>
      </c>
      <c r="BU29" s="179" t="s">
        <v>234</v>
      </c>
      <c r="BV29" s="181" t="s">
        <v>149</v>
      </c>
      <c r="BW29" s="178" t="s">
        <v>236</v>
      </c>
      <c r="BX29" s="179" t="s">
        <v>132</v>
      </c>
      <c r="BY29" s="179" t="s">
        <v>237</v>
      </c>
      <c r="BZ29" s="179" t="s">
        <v>188</v>
      </c>
      <c r="CA29" s="179" t="s">
        <v>269</v>
      </c>
      <c r="CB29" s="179" t="s">
        <v>87</v>
      </c>
      <c r="CC29" s="179" t="s">
        <v>238</v>
      </c>
      <c r="CD29" s="179" t="s">
        <v>86</v>
      </c>
      <c r="CE29" s="182" t="s">
        <v>239</v>
      </c>
      <c r="CF29" s="181" t="s">
        <v>75</v>
      </c>
      <c r="CG29" s="183" t="s">
        <v>240</v>
      </c>
      <c r="CH29" s="180" t="s">
        <v>58</v>
      </c>
      <c r="CI29" s="184" t="s">
        <v>241</v>
      </c>
      <c r="CJ29" s="180" t="s">
        <v>242</v>
      </c>
    </row>
    <row r="30" spans="1:88" s="329" customFormat="1" ht="12.75" x14ac:dyDescent="0.2">
      <c r="A30" s="322">
        <f>'1ПБ'!A11:D11</f>
        <v>0</v>
      </c>
      <c r="B30" s="324" t="s">
        <v>2</v>
      </c>
      <c r="C30" s="324" t="s">
        <v>2</v>
      </c>
      <c r="D30" s="324" t="s">
        <v>2</v>
      </c>
      <c r="E30" s="324" t="s">
        <v>2</v>
      </c>
      <c r="F30" s="324" t="s">
        <v>2</v>
      </c>
      <c r="G30" s="324" t="s">
        <v>2</v>
      </c>
      <c r="H30" s="324" t="s">
        <v>2</v>
      </c>
      <c r="I30" s="324" t="s">
        <v>2</v>
      </c>
      <c r="J30" s="324" t="s">
        <v>2</v>
      </c>
      <c r="K30" s="330" t="s">
        <v>2</v>
      </c>
      <c r="L30" s="335">
        <f>'1ПБ'!D21</f>
        <v>0</v>
      </c>
      <c r="M30" s="330" t="s">
        <v>2</v>
      </c>
      <c r="N30" s="333" t="s">
        <v>2</v>
      </c>
      <c r="O30" s="327" t="s">
        <v>2</v>
      </c>
      <c r="P30" s="323">
        <f>'1ПБ'!G24</f>
        <v>0</v>
      </c>
      <c r="Q30" s="323" t="e">
        <f>P30*100/L30</f>
        <v>#DIV/0!</v>
      </c>
      <c r="R30" s="323">
        <f>'1ПБ'!G25</f>
        <v>0</v>
      </c>
      <c r="S30" s="323" t="e">
        <f>R30*100/L30</f>
        <v>#DIV/0!</v>
      </c>
      <c r="T30" s="323">
        <f>'1ПБ'!G26</f>
        <v>0</v>
      </c>
      <c r="U30" s="323" t="e">
        <f>T30*100/L30</f>
        <v>#DIV/0!</v>
      </c>
      <c r="V30" s="323">
        <f>'1ПБ'!G27</f>
        <v>0</v>
      </c>
      <c r="W30" s="323" t="e">
        <f>V30*100/L30</f>
        <v>#DIV/0!</v>
      </c>
      <c r="X30" s="323">
        <f>'1ПБ'!G28</f>
        <v>0</v>
      </c>
      <c r="Y30" s="323" t="e">
        <f>X30*100/L30</f>
        <v>#DIV/0!</v>
      </c>
      <c r="Z30" s="323">
        <f>'1ПБ'!G29</f>
        <v>0</v>
      </c>
      <c r="AA30" s="323" t="e">
        <f>Z30*100/L30</f>
        <v>#DIV/0!</v>
      </c>
      <c r="AB30" s="323">
        <f>'1ПБ'!G30</f>
        <v>0</v>
      </c>
      <c r="AC30" s="323" t="e">
        <f>AB30*100/L30</f>
        <v>#DIV/0!</v>
      </c>
      <c r="AD30" s="323">
        <f>'1ПБ'!G31</f>
        <v>0</v>
      </c>
      <c r="AE30" s="323" t="e">
        <f>AD30*100/L30</f>
        <v>#DIV/0!</v>
      </c>
      <c r="AF30" s="323">
        <f>'1ПБ'!G32</f>
        <v>0</v>
      </c>
      <c r="AG30" s="323" t="e">
        <f>AF30*100/L30</f>
        <v>#DIV/0!</v>
      </c>
      <c r="AH30" s="323">
        <f>'1ПБ'!G33</f>
        <v>0</v>
      </c>
      <c r="AI30" s="323" t="e">
        <f>AH30*100/L30</f>
        <v>#DIV/0!</v>
      </c>
      <c r="AJ30" s="323">
        <f>'1ПБ'!G34</f>
        <v>0</v>
      </c>
      <c r="AK30" s="323" t="e">
        <f>AJ30*100/L30</f>
        <v>#DIV/0!</v>
      </c>
      <c r="AL30" s="323">
        <f>'1ПБ'!G35</f>
        <v>0</v>
      </c>
      <c r="AM30" s="323" t="e">
        <f>AL30*100/L30</f>
        <v>#DIV/0!</v>
      </c>
      <c r="AN30" s="323">
        <f>'1ПБ'!G36</f>
        <v>0</v>
      </c>
      <c r="AO30" s="323" t="e">
        <f>AN30*100/L30</f>
        <v>#DIV/0!</v>
      </c>
      <c r="AP30" s="323">
        <f>'1ПБ'!G37</f>
        <v>0</v>
      </c>
      <c r="AQ30" s="323" t="e">
        <f>AP30*100/L30</f>
        <v>#DIV/0!</v>
      </c>
      <c r="AR30" s="323">
        <f>'1ПБ'!G38</f>
        <v>0</v>
      </c>
      <c r="AS30" s="323" t="e">
        <f>AR30*100/L30</f>
        <v>#DIV/0!</v>
      </c>
      <c r="AT30" s="323">
        <f>'1ПБ'!G39</f>
        <v>0</v>
      </c>
      <c r="AU30" s="323" t="e">
        <f>AT30*100/L30</f>
        <v>#DIV/0!</v>
      </c>
      <c r="AV30" s="323">
        <f>'1ПБ'!G40</f>
        <v>0</v>
      </c>
      <c r="AW30" s="323" t="e">
        <f>AV30*100/L30</f>
        <v>#DIV/0!</v>
      </c>
      <c r="AX30" s="323">
        <f>'1ПБ'!G41</f>
        <v>0</v>
      </c>
      <c r="AY30" s="323" t="e">
        <f>AX30*100/L30</f>
        <v>#DIV/0!</v>
      </c>
      <c r="AZ30" s="323">
        <f>'1ПБ'!G42</f>
        <v>0</v>
      </c>
      <c r="BA30" s="323" t="e">
        <f>AZ30*100/L30</f>
        <v>#DIV/0!</v>
      </c>
      <c r="BB30" s="323">
        <f>'1ПБ'!G43</f>
        <v>0</v>
      </c>
      <c r="BC30" s="323" t="e">
        <f>BB30*100/L30</f>
        <v>#DIV/0!</v>
      </c>
      <c r="BD30" s="323">
        <f>'1ПБ'!G44</f>
        <v>0</v>
      </c>
      <c r="BE30" s="323" t="e">
        <f>BD30*100/L30</f>
        <v>#DIV/0!</v>
      </c>
      <c r="BF30" s="323">
        <f>'1ПБ'!G45</f>
        <v>0</v>
      </c>
      <c r="BG30" s="323" t="e">
        <f>BF30*100/L30</f>
        <v>#DIV/0!</v>
      </c>
      <c r="BH30" s="323">
        <f>'1ПБ'!G46</f>
        <v>0</v>
      </c>
      <c r="BI30" s="323" t="e">
        <f>BH30*100/L30</f>
        <v>#DIV/0!</v>
      </c>
      <c r="BJ30" s="323">
        <f>'1ПБ'!G47</f>
        <v>0</v>
      </c>
      <c r="BK30" s="323" t="e">
        <f>BJ30*100/L30</f>
        <v>#DIV/0!</v>
      </c>
      <c r="BL30" s="323">
        <f>'1ПБ'!G48</f>
        <v>0</v>
      </c>
      <c r="BM30" s="323" t="e">
        <f>BL30*100/L30</f>
        <v>#DIV/0!</v>
      </c>
      <c r="BN30" s="323">
        <f>'1ПБ'!G49</f>
        <v>0</v>
      </c>
      <c r="BO30" s="323" t="e">
        <f>BN30*100/L30</f>
        <v>#DIV/0!</v>
      </c>
      <c r="BP30" s="323">
        <f>'1ПБ'!G50</f>
        <v>0</v>
      </c>
      <c r="BQ30" s="323" t="e">
        <f>BP30*100/L30</f>
        <v>#DIV/0!</v>
      </c>
      <c r="BR30" s="323">
        <f>'1ПБ'!G51</f>
        <v>0</v>
      </c>
      <c r="BS30" s="323" t="e">
        <f>BR30*100/L30</f>
        <v>#DIV/0!</v>
      </c>
      <c r="BT30" s="323">
        <f>'1ПБ'!G52</f>
        <v>0</v>
      </c>
      <c r="BU30" s="323" t="e">
        <f>BT30*100/L30</f>
        <v>#DIV/0!</v>
      </c>
      <c r="BV30" s="323">
        <f>'1ПБ'!G53</f>
        <v>0</v>
      </c>
      <c r="BW30" s="323" t="e">
        <f>BV30*100/L30</f>
        <v>#DIV/0!</v>
      </c>
      <c r="BX30" s="323">
        <f>'1ПБ'!G54</f>
        <v>0</v>
      </c>
      <c r="BY30" s="323" t="e">
        <f>BX30*100/L30</f>
        <v>#DIV/0!</v>
      </c>
      <c r="BZ30" s="323">
        <f>'1ПБ'!G55</f>
        <v>0</v>
      </c>
      <c r="CA30" s="323" t="e">
        <f>BZ30*100/L30</f>
        <v>#DIV/0!</v>
      </c>
      <c r="CB30" s="323">
        <f>'1ПБ'!G56</f>
        <v>0</v>
      </c>
      <c r="CC30" s="323" t="e">
        <f>CB30*100/L30</f>
        <v>#DIV/0!</v>
      </c>
      <c r="CD30" s="323">
        <f>'1ПБ'!G57</f>
        <v>0</v>
      </c>
      <c r="CE30" s="323" t="e">
        <f>CD30*100/L30</f>
        <v>#DIV/0!</v>
      </c>
      <c r="CF30" s="323">
        <f>'1ПБ'!G58</f>
        <v>0</v>
      </c>
      <c r="CG30" s="323" t="e">
        <f>CF30*100/L30</f>
        <v>#DIV/0!</v>
      </c>
      <c r="CH30" s="328">
        <f>'1ПБ'!G59</f>
        <v>0</v>
      </c>
      <c r="CI30" s="323" t="e">
        <f>'1ПБ'!G61</f>
        <v>#DIV/0!</v>
      </c>
      <c r="CJ30" s="324" t="s">
        <v>2</v>
      </c>
    </row>
    <row r="33" spans="12:13" x14ac:dyDescent="0.25">
      <c r="L33" s="185"/>
      <c r="M33" s="185"/>
    </row>
  </sheetData>
  <sheetProtection algorithmName="SHA-512" hashValue="WdwdXNvg3a+6f9emHfdKk77y60PBxA66LBjwZy2rkKXlPN3hvmpQzreJu2jlumrH/pTNYzYjM/AAD3aIyW5SwQ==" saltValue="/GcBQGSfINKS8odXZACdjw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G15"/>
  <sheetViews>
    <sheetView workbookViewId="0">
      <selection activeCell="O17" sqref="O17"/>
    </sheetView>
  </sheetViews>
  <sheetFormatPr defaultRowHeight="15.75" x14ac:dyDescent="0.2"/>
  <cols>
    <col min="1" max="1" width="21.140625" style="186" customWidth="1"/>
    <col min="2" max="2" width="18.5703125" style="186" customWidth="1"/>
    <col min="3" max="3" width="16.140625" style="186" customWidth="1"/>
    <col min="4" max="4" width="16.28515625" style="186" customWidth="1"/>
    <col min="5" max="6" width="19" style="186" customWidth="1"/>
    <col min="7" max="7" width="17.5703125" style="186" customWidth="1"/>
    <col min="8" max="16384" width="9.140625" style="186"/>
  </cols>
  <sheetData>
    <row r="2" spans="1:7" x14ac:dyDescent="0.2">
      <c r="A2" s="390" t="s">
        <v>78</v>
      </c>
      <c r="B2" s="390"/>
      <c r="C2" s="390"/>
      <c r="D2" s="390"/>
      <c r="E2" s="390"/>
      <c r="F2" s="194"/>
    </row>
    <row r="4" spans="1:7" s="189" customFormat="1" ht="63" x14ac:dyDescent="0.2">
      <c r="A4" s="187" t="s">
        <v>246</v>
      </c>
      <c r="B4" s="187" t="s">
        <v>189</v>
      </c>
      <c r="C4" s="187" t="s">
        <v>47</v>
      </c>
      <c r="D4" s="187" t="s">
        <v>48</v>
      </c>
      <c r="E4" s="187" t="s">
        <v>155</v>
      </c>
      <c r="F4" s="187" t="s">
        <v>156</v>
      </c>
      <c r="G4" s="188" t="s">
        <v>130</v>
      </c>
    </row>
    <row r="5" spans="1:7" x14ac:dyDescent="0.2">
      <c r="A5" s="190">
        <f>'1ПБ'!A11:D11</f>
        <v>0</v>
      </c>
      <c r="B5" s="191">
        <f>'прил 1, 2'!D11</f>
        <v>0</v>
      </c>
      <c r="C5" s="191">
        <f>'прил 1, 2'!D12</f>
        <v>0</v>
      </c>
      <c r="D5" s="191">
        <f>'прил 1, 2'!D13</f>
        <v>0</v>
      </c>
      <c r="E5" s="191">
        <f>'прил 1, 2'!D14</f>
        <v>0</v>
      </c>
      <c r="F5" s="191">
        <f>'прил 1, 2'!D15</f>
        <v>0</v>
      </c>
      <c r="G5" s="191">
        <f>'прил 1, 2'!D19</f>
        <v>0</v>
      </c>
    </row>
    <row r="12" spans="1:7" s="192" customFormat="1" x14ac:dyDescent="0.2">
      <c r="A12" s="390" t="s">
        <v>153</v>
      </c>
      <c r="B12" s="390"/>
      <c r="C12" s="390"/>
      <c r="D12" s="390"/>
      <c r="E12" s="390"/>
      <c r="F12" s="194"/>
    </row>
    <row r="14" spans="1:7" ht="47.25" x14ac:dyDescent="0.2">
      <c r="A14" s="187" t="s">
        <v>246</v>
      </c>
      <c r="B14" s="187" t="s">
        <v>80</v>
      </c>
      <c r="C14" s="187" t="s">
        <v>81</v>
      </c>
      <c r="D14" s="187" t="s">
        <v>85</v>
      </c>
      <c r="E14" s="187" t="s">
        <v>82</v>
      </c>
      <c r="F14" s="187" t="s">
        <v>83</v>
      </c>
      <c r="G14" s="193" t="s">
        <v>130</v>
      </c>
    </row>
    <row r="15" spans="1:7" x14ac:dyDescent="0.2">
      <c r="A15" s="190">
        <f>'1ПБ'!A11:D11</f>
        <v>0</v>
      </c>
      <c r="B15" s="191">
        <f>'прил 1, 2'!D35</f>
        <v>0</v>
      </c>
      <c r="C15" s="191">
        <f>'прил 1, 2'!D36</f>
        <v>0</v>
      </c>
      <c r="D15" s="191">
        <f>'прил 1, 2'!D37</f>
        <v>0</v>
      </c>
      <c r="E15" s="191">
        <f>'прил 1, 2'!D38</f>
        <v>0</v>
      </c>
      <c r="F15" s="191">
        <f>'прил 1, 2'!D39</f>
        <v>0</v>
      </c>
      <c r="G15" s="191">
        <f>'прил 1, 2'!D43</f>
        <v>0</v>
      </c>
    </row>
  </sheetData>
  <sheetProtection algorithmName="SHA-512" hashValue="NaUdqOylz4AhdsJc166O/3Y3zN/4+8fR0FBdyjXgWOyHiATbjSntWVdJaEe3njUIRdFXuF9Di13Tci0acReHAQ==" saltValue="4tuCqDDElF9BoCAs6A9nNg==" spinCount="100000" sheet="1" objects="1" scenarios="1"/>
  <mergeCells count="2">
    <mergeCell ref="A2:E2"/>
    <mergeCell ref="A12:E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5:Y21"/>
  <sheetViews>
    <sheetView topLeftCell="E1" workbookViewId="0">
      <selection activeCell="F14" sqref="F14"/>
    </sheetView>
  </sheetViews>
  <sheetFormatPr defaultRowHeight="12.75" x14ac:dyDescent="0.2"/>
  <cols>
    <col min="1" max="1" width="22.85546875" customWidth="1"/>
    <col min="2" max="3" width="14.140625" customWidth="1"/>
    <col min="4" max="4" width="13.28515625" customWidth="1"/>
    <col min="5" max="5" width="13.7109375" customWidth="1"/>
    <col min="6" max="6" width="15" customWidth="1"/>
    <col min="7" max="7" width="14.42578125" customWidth="1"/>
    <col min="8" max="8" width="13.7109375" customWidth="1"/>
    <col min="9" max="9" width="13.42578125" customWidth="1"/>
    <col min="10" max="10" width="13.85546875" customWidth="1"/>
    <col min="11" max="11" width="15" customWidth="1"/>
    <col min="12" max="12" width="15.5703125" customWidth="1"/>
    <col min="13" max="13" width="13" customWidth="1"/>
    <col min="14" max="14" width="14.5703125" customWidth="1"/>
    <col min="15" max="15" width="13.85546875" customWidth="1"/>
    <col min="16" max="16" width="14.7109375" customWidth="1"/>
    <col min="17" max="17" width="14.140625" customWidth="1"/>
    <col min="18" max="18" width="12.85546875" customWidth="1"/>
    <col min="19" max="19" width="13.7109375" customWidth="1"/>
    <col min="20" max="20" width="14.140625" customWidth="1"/>
    <col min="21" max="21" width="13.85546875" customWidth="1"/>
    <col min="22" max="22" width="12.5703125" customWidth="1"/>
    <col min="23" max="23" width="13.28515625" customWidth="1"/>
    <col min="24" max="24" width="14.42578125" customWidth="1"/>
    <col min="25" max="28" width="12.28515625" customWidth="1"/>
    <col min="29" max="29" width="14.85546875" customWidth="1"/>
  </cols>
  <sheetData>
    <row r="5" spans="1:15" ht="29.25" customHeight="1" x14ac:dyDescent="0.2">
      <c r="A5" s="392" t="s">
        <v>246</v>
      </c>
      <c r="B5" s="393" t="s">
        <v>190</v>
      </c>
      <c r="C5" s="393"/>
      <c r="D5" s="393"/>
      <c r="E5" s="394" t="s">
        <v>191</v>
      </c>
      <c r="F5" s="394"/>
      <c r="G5" s="394"/>
      <c r="H5" s="394" t="s">
        <v>60</v>
      </c>
      <c r="I5" s="394"/>
      <c r="J5" s="394"/>
      <c r="K5" s="394" t="s">
        <v>192</v>
      </c>
      <c r="L5" s="394"/>
      <c r="M5" s="394"/>
      <c r="N5" s="391" t="s">
        <v>247</v>
      </c>
      <c r="O5" s="391" t="s">
        <v>248</v>
      </c>
    </row>
    <row r="6" spans="1:15" ht="67.5" x14ac:dyDescent="0.2">
      <c r="A6" s="392"/>
      <c r="B6" s="195" t="s">
        <v>249</v>
      </c>
      <c r="C6" s="195" t="s">
        <v>250</v>
      </c>
      <c r="D6" s="195" t="s">
        <v>251</v>
      </c>
      <c r="E6" s="195" t="s">
        <v>249</v>
      </c>
      <c r="F6" s="195" t="s">
        <v>250</v>
      </c>
      <c r="G6" s="195" t="s">
        <v>251</v>
      </c>
      <c r="H6" s="195" t="s">
        <v>249</v>
      </c>
      <c r="I6" s="195" t="s">
        <v>250</v>
      </c>
      <c r="J6" s="195" t="s">
        <v>251</v>
      </c>
      <c r="K6" s="195" t="s">
        <v>249</v>
      </c>
      <c r="L6" s="195" t="s">
        <v>250</v>
      </c>
      <c r="M6" s="195" t="s">
        <v>251</v>
      </c>
      <c r="N6" s="391"/>
      <c r="O6" s="391"/>
    </row>
    <row r="7" spans="1:15" s="196" customFormat="1" x14ac:dyDescent="0.2">
      <c r="A7" s="216">
        <f>'1ПБ'!A11:D11</f>
        <v>0</v>
      </c>
      <c r="B7" s="217">
        <f>'прил 3'!C8</f>
        <v>0</v>
      </c>
      <c r="C7" s="217" t="e">
        <f>'прил 3'!C9</f>
        <v>#DIV/0!</v>
      </c>
      <c r="D7" s="218">
        <f>'прил 3'!C10</f>
        <v>0</v>
      </c>
      <c r="E7" s="217">
        <f>'прил 3'!E8</f>
        <v>0</v>
      </c>
      <c r="F7" s="217" t="e">
        <f>'прил 3'!E9</f>
        <v>#DIV/0!</v>
      </c>
      <c r="G7" s="218">
        <f>'прил 3'!E10</f>
        <v>0</v>
      </c>
      <c r="H7" s="217">
        <f>'прил 3'!F8</f>
        <v>0</v>
      </c>
      <c r="I7" s="217" t="e">
        <f>'прил 3'!F9</f>
        <v>#DIV/0!</v>
      </c>
      <c r="J7" s="218">
        <f>'прил 3'!F10</f>
        <v>0</v>
      </c>
      <c r="K7" s="217">
        <f>'прил 3'!G8</f>
        <v>0</v>
      </c>
      <c r="L7" s="217" t="e">
        <f>'прил 3'!G9</f>
        <v>#DIV/0!</v>
      </c>
      <c r="M7" s="218">
        <f>'прил 3'!G10</f>
        <v>0</v>
      </c>
      <c r="N7" s="218">
        <f>'прил 3'!H10</f>
        <v>0</v>
      </c>
      <c r="O7" s="219" t="e">
        <f>'прил 3'!H9</f>
        <v>#DIV/0!</v>
      </c>
    </row>
    <row r="11" spans="1:15" ht="13.5" thickBot="1" x14ac:dyDescent="0.25"/>
    <row r="12" spans="1:15" ht="72.75" thickBot="1" x14ac:dyDescent="0.25">
      <c r="A12" s="197" t="s">
        <v>246</v>
      </c>
      <c r="B12" s="198" t="s">
        <v>252</v>
      </c>
      <c r="C12" s="198" t="s">
        <v>253</v>
      </c>
      <c r="D12" s="198" t="s">
        <v>254</v>
      </c>
      <c r="E12" s="198" t="s">
        <v>255</v>
      </c>
      <c r="F12" s="198" t="s">
        <v>256</v>
      </c>
    </row>
    <row r="13" spans="1:15" s="196" customFormat="1" x14ac:dyDescent="0.2">
      <c r="A13" s="199">
        <f>'1ПБ'!A11:D11</f>
        <v>0</v>
      </c>
      <c r="B13" s="200">
        <f>'прил 3'!F12</f>
        <v>0</v>
      </c>
      <c r="C13" s="201">
        <f>'прил 3'!F13</f>
        <v>0</v>
      </c>
      <c r="D13" s="201">
        <f>'прил 3'!F14</f>
        <v>0</v>
      </c>
      <c r="E13" s="201">
        <f>'прил 3'!F15</f>
        <v>0</v>
      </c>
      <c r="F13" s="201">
        <f>'прил 3'!F16</f>
        <v>0</v>
      </c>
    </row>
    <row r="17" spans="25:25" x14ac:dyDescent="0.2">
      <c r="Y17" t="s">
        <v>257</v>
      </c>
    </row>
    <row r="18" spans="25:25" s="40" customFormat="1" x14ac:dyDescent="0.2"/>
    <row r="19" spans="25:25" s="202" customFormat="1" x14ac:dyDescent="0.2"/>
    <row r="20" spans="25:25" s="203" customFormat="1" x14ac:dyDescent="0.2"/>
    <row r="21" spans="25:25" s="204" customFormat="1" x14ac:dyDescent="0.2"/>
  </sheetData>
  <sheetProtection algorithmName="SHA-512" hashValue="S+OnOgSyQSW4pbzCS1p9yTKntKzK6WNSiNYCqXKxjhkDCOw9nJMxwRnpy3otGYWQMYXUAdKOjH/yldLnHtxjDQ==" saltValue="13i1AifoXv+0PVakNmOsfw==" spinCount="100000" sheet="1" objects="1" scenarios="1"/>
  <mergeCells count="7">
    <mergeCell ref="O5:O6"/>
    <mergeCell ref="A5:A6"/>
    <mergeCell ref="B5:D5"/>
    <mergeCell ref="E5:G5"/>
    <mergeCell ref="H5:J5"/>
    <mergeCell ref="K5:M5"/>
    <mergeCell ref="N5:N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E15"/>
  <sheetViews>
    <sheetView topLeftCell="U1" workbookViewId="0">
      <selection activeCell="C18" sqref="C18"/>
    </sheetView>
  </sheetViews>
  <sheetFormatPr defaultRowHeight="18" x14ac:dyDescent="0.25"/>
  <cols>
    <col min="1" max="1" width="34" style="235" customWidth="1"/>
    <col min="2" max="2" width="13.85546875" style="235" customWidth="1"/>
    <col min="3" max="3" width="14.28515625" style="235" customWidth="1"/>
    <col min="4" max="4" width="13.5703125" style="235" customWidth="1"/>
    <col min="5" max="5" width="14.28515625" style="235" customWidth="1"/>
    <col min="6" max="6" width="13.140625" style="235" customWidth="1"/>
    <col min="7" max="7" width="14.140625" style="235" customWidth="1"/>
    <col min="8" max="31" width="18.7109375" style="235" customWidth="1"/>
    <col min="32" max="16384" width="9.140625" style="235"/>
  </cols>
  <sheetData>
    <row r="2" spans="1:31" x14ac:dyDescent="0.25">
      <c r="A2" s="235" t="s">
        <v>293</v>
      </c>
    </row>
    <row r="3" spans="1:31" ht="18.75" thickBot="1" x14ac:dyDescent="0.3"/>
    <row r="4" spans="1:31" s="236" customFormat="1" ht="12" x14ac:dyDescent="0.2">
      <c r="A4" s="397" t="s">
        <v>63</v>
      </c>
      <c r="B4" s="399" t="s">
        <v>281</v>
      </c>
      <c r="C4" s="400"/>
      <c r="D4" s="400"/>
      <c r="E4" s="400"/>
      <c r="F4" s="400"/>
      <c r="G4" s="401"/>
      <c r="H4" s="399" t="s">
        <v>282</v>
      </c>
      <c r="I4" s="400"/>
      <c r="J4" s="400"/>
      <c r="K4" s="400"/>
      <c r="L4" s="400"/>
      <c r="M4" s="401"/>
      <c r="N4" s="399" t="s">
        <v>283</v>
      </c>
      <c r="O4" s="400"/>
      <c r="P4" s="400"/>
      <c r="Q4" s="400"/>
      <c r="R4" s="400"/>
      <c r="S4" s="401"/>
      <c r="T4" s="399" t="s">
        <v>284</v>
      </c>
      <c r="U4" s="400"/>
      <c r="V4" s="400"/>
      <c r="W4" s="400"/>
      <c r="X4" s="400"/>
      <c r="Y4" s="401"/>
      <c r="Z4" s="399" t="s">
        <v>285</v>
      </c>
      <c r="AA4" s="400"/>
      <c r="AB4" s="400"/>
      <c r="AC4" s="400"/>
      <c r="AD4" s="400"/>
      <c r="AE4" s="401"/>
    </row>
    <row r="5" spans="1:31" s="237" customFormat="1" ht="25.5" x14ac:dyDescent="0.2">
      <c r="A5" s="398"/>
      <c r="B5" s="395" t="s">
        <v>286</v>
      </c>
      <c r="C5" s="396"/>
      <c r="D5" s="396"/>
      <c r="E5" s="241" t="s">
        <v>287</v>
      </c>
      <c r="F5" s="241" t="s">
        <v>288</v>
      </c>
      <c r="G5" s="242" t="s">
        <v>289</v>
      </c>
      <c r="H5" s="395" t="s">
        <v>286</v>
      </c>
      <c r="I5" s="396"/>
      <c r="J5" s="396"/>
      <c r="K5" s="241" t="s">
        <v>287</v>
      </c>
      <c r="L5" s="241" t="s">
        <v>288</v>
      </c>
      <c r="M5" s="242" t="s">
        <v>289</v>
      </c>
      <c r="N5" s="395" t="s">
        <v>286</v>
      </c>
      <c r="O5" s="396"/>
      <c r="P5" s="396"/>
      <c r="Q5" s="241" t="s">
        <v>287</v>
      </c>
      <c r="R5" s="241" t="s">
        <v>288</v>
      </c>
      <c r="S5" s="242" t="s">
        <v>289</v>
      </c>
      <c r="T5" s="395" t="s">
        <v>286</v>
      </c>
      <c r="U5" s="396"/>
      <c r="V5" s="396"/>
      <c r="W5" s="241" t="s">
        <v>287</v>
      </c>
      <c r="X5" s="241" t="s">
        <v>288</v>
      </c>
      <c r="Y5" s="242" t="s">
        <v>289</v>
      </c>
      <c r="Z5" s="395" t="s">
        <v>286</v>
      </c>
      <c r="AA5" s="396"/>
      <c r="AB5" s="396"/>
      <c r="AC5" s="241" t="s">
        <v>287</v>
      </c>
      <c r="AD5" s="241" t="s">
        <v>288</v>
      </c>
      <c r="AE5" s="242" t="s">
        <v>289</v>
      </c>
    </row>
    <row r="6" spans="1:31" s="237" customFormat="1" ht="63.75" x14ac:dyDescent="0.2">
      <c r="A6" s="398"/>
      <c r="B6" s="246" t="s">
        <v>290</v>
      </c>
      <c r="C6" s="244" t="s">
        <v>291</v>
      </c>
      <c r="D6" s="244" t="s">
        <v>292</v>
      </c>
      <c r="E6" s="244" t="s">
        <v>134</v>
      </c>
      <c r="F6" s="245" t="s">
        <v>142</v>
      </c>
      <c r="G6" s="247" t="s">
        <v>52</v>
      </c>
      <c r="H6" s="246" t="s">
        <v>290</v>
      </c>
      <c r="I6" s="244" t="s">
        <v>291</v>
      </c>
      <c r="J6" s="244" t="s">
        <v>292</v>
      </c>
      <c r="K6" s="244" t="s">
        <v>134</v>
      </c>
      <c r="L6" s="245" t="s">
        <v>142</v>
      </c>
      <c r="M6" s="247" t="s">
        <v>52</v>
      </c>
      <c r="N6" s="246" t="s">
        <v>290</v>
      </c>
      <c r="O6" s="244" t="s">
        <v>291</v>
      </c>
      <c r="P6" s="244" t="s">
        <v>292</v>
      </c>
      <c r="Q6" s="244" t="s">
        <v>134</v>
      </c>
      <c r="R6" s="245" t="s">
        <v>142</v>
      </c>
      <c r="S6" s="247" t="s">
        <v>52</v>
      </c>
      <c r="T6" s="246" t="s">
        <v>290</v>
      </c>
      <c r="U6" s="244" t="s">
        <v>291</v>
      </c>
      <c r="V6" s="244" t="s">
        <v>292</v>
      </c>
      <c r="W6" s="244" t="s">
        <v>134</v>
      </c>
      <c r="X6" s="245" t="s">
        <v>142</v>
      </c>
      <c r="Y6" s="247" t="s">
        <v>52</v>
      </c>
      <c r="Z6" s="246" t="s">
        <v>290</v>
      </c>
      <c r="AA6" s="244" t="s">
        <v>291</v>
      </c>
      <c r="AB6" s="244" t="s">
        <v>292</v>
      </c>
      <c r="AC6" s="244" t="s">
        <v>134</v>
      </c>
      <c r="AD6" s="245" t="s">
        <v>142</v>
      </c>
      <c r="AE6" s="247" t="s">
        <v>52</v>
      </c>
    </row>
    <row r="7" spans="1:31" s="237" customFormat="1" ht="26.25" customHeight="1" thickBot="1" x14ac:dyDescent="0.25">
      <c r="A7" s="251">
        <f>A15</f>
        <v>0</v>
      </c>
      <c r="B7" s="248">
        <f>'прил 4'!C10</f>
        <v>0</v>
      </c>
      <c r="C7" s="249">
        <f>'прил 4'!D10</f>
        <v>0</v>
      </c>
      <c r="D7" s="249">
        <f>'прил 4'!E10</f>
        <v>0</v>
      </c>
      <c r="E7" s="249">
        <f>'прил 4'!F10</f>
        <v>0</v>
      </c>
      <c r="F7" s="249">
        <f>'прил 4'!G10</f>
        <v>0</v>
      </c>
      <c r="G7" s="250">
        <f>'прил 4'!H10</f>
        <v>0</v>
      </c>
      <c r="H7" s="248">
        <f>'прил 4'!C11</f>
        <v>0</v>
      </c>
      <c r="I7" s="249">
        <f>'прил 4'!D11</f>
        <v>0</v>
      </c>
      <c r="J7" s="249">
        <f>'прил 4'!E11</f>
        <v>0</v>
      </c>
      <c r="K7" s="249">
        <f>'прил 4'!F11</f>
        <v>0</v>
      </c>
      <c r="L7" s="249">
        <f>'прил 4'!G11</f>
        <v>0</v>
      </c>
      <c r="M7" s="250">
        <f>'прил 4'!H11</f>
        <v>0</v>
      </c>
      <c r="N7" s="248">
        <f>'прил 4'!C12</f>
        <v>0</v>
      </c>
      <c r="O7" s="249">
        <f>'прил 4'!D12</f>
        <v>0</v>
      </c>
      <c r="P7" s="249">
        <f>'прил 4'!E12</f>
        <v>0</v>
      </c>
      <c r="Q7" s="249">
        <f>'прил 4'!F12</f>
        <v>0</v>
      </c>
      <c r="R7" s="249">
        <f>'прил 4'!G12</f>
        <v>0</v>
      </c>
      <c r="S7" s="250">
        <f>'прил 4'!H12</f>
        <v>0</v>
      </c>
      <c r="T7" s="248">
        <f>'прил 4'!C13</f>
        <v>0</v>
      </c>
      <c r="U7" s="249">
        <f>'прил 4'!D13</f>
        <v>0</v>
      </c>
      <c r="V7" s="249">
        <f>'прил 4'!E13</f>
        <v>0</v>
      </c>
      <c r="W7" s="249">
        <f>'прил 4'!F13</f>
        <v>0</v>
      </c>
      <c r="X7" s="249">
        <f>'прил 4'!G13</f>
        <v>0</v>
      </c>
      <c r="Y7" s="250">
        <f>'прил 4'!H13</f>
        <v>0</v>
      </c>
      <c r="Z7" s="319">
        <f>'прил 4'!C17</f>
        <v>0</v>
      </c>
      <c r="AA7" s="320">
        <f>'прил 4'!D17</f>
        <v>0</v>
      </c>
      <c r="AB7" s="320">
        <f>'прил 4'!E17</f>
        <v>0</v>
      </c>
      <c r="AC7" s="320">
        <f>'прил 4'!F17</f>
        <v>0</v>
      </c>
      <c r="AD7" s="320">
        <f>'прил 4'!G17</f>
        <v>0</v>
      </c>
      <c r="AE7" s="321">
        <f>'прил 4'!H17</f>
        <v>0</v>
      </c>
    </row>
    <row r="10" spans="1:31" x14ac:dyDescent="0.25">
      <c r="A10" s="235" t="s">
        <v>294</v>
      </c>
    </row>
    <row r="11" spans="1:31" ht="18.75" thickBot="1" x14ac:dyDescent="0.3"/>
    <row r="12" spans="1:31" x14ac:dyDescent="0.25">
      <c r="A12" s="397" t="s">
        <v>63</v>
      </c>
      <c r="B12" s="399" t="s">
        <v>295</v>
      </c>
      <c r="C12" s="400"/>
      <c r="D12" s="400"/>
      <c r="E12" s="400"/>
      <c r="F12" s="400"/>
      <c r="G12" s="401"/>
      <c r="H12" s="399" t="s">
        <v>296</v>
      </c>
      <c r="I12" s="400"/>
      <c r="J12" s="400"/>
      <c r="K12" s="400"/>
      <c r="L12" s="400"/>
      <c r="M12" s="401"/>
      <c r="N12" s="399" t="s">
        <v>297</v>
      </c>
      <c r="O12" s="400"/>
      <c r="P12" s="400"/>
      <c r="Q12" s="400"/>
      <c r="R12" s="400"/>
      <c r="S12" s="401"/>
      <c r="T12" s="399" t="s">
        <v>298</v>
      </c>
      <c r="U12" s="400"/>
      <c r="V12" s="400"/>
      <c r="W12" s="400"/>
      <c r="X12" s="400"/>
      <c r="Y12" s="401"/>
      <c r="Z12" s="238"/>
      <c r="AA12" s="238"/>
      <c r="AB12" s="238"/>
      <c r="AC12" s="238"/>
      <c r="AD12" s="238"/>
      <c r="AE12" s="238"/>
    </row>
    <row r="13" spans="1:31" ht="25.5" x14ac:dyDescent="0.25">
      <c r="A13" s="398"/>
      <c r="B13" s="395" t="s">
        <v>286</v>
      </c>
      <c r="C13" s="396"/>
      <c r="D13" s="396"/>
      <c r="E13" s="241" t="s">
        <v>287</v>
      </c>
      <c r="F13" s="241" t="s">
        <v>288</v>
      </c>
      <c r="G13" s="242" t="s">
        <v>289</v>
      </c>
      <c r="H13" s="395" t="s">
        <v>286</v>
      </c>
      <c r="I13" s="396"/>
      <c r="J13" s="396"/>
      <c r="K13" s="241" t="s">
        <v>287</v>
      </c>
      <c r="L13" s="241" t="s">
        <v>288</v>
      </c>
      <c r="M13" s="242" t="s">
        <v>289</v>
      </c>
      <c r="N13" s="395" t="s">
        <v>286</v>
      </c>
      <c r="O13" s="396"/>
      <c r="P13" s="396"/>
      <c r="Q13" s="241" t="s">
        <v>287</v>
      </c>
      <c r="R13" s="241" t="s">
        <v>288</v>
      </c>
      <c r="S13" s="242" t="s">
        <v>289</v>
      </c>
      <c r="T13" s="395" t="s">
        <v>286</v>
      </c>
      <c r="U13" s="396"/>
      <c r="V13" s="396"/>
      <c r="W13" s="241" t="s">
        <v>287</v>
      </c>
      <c r="X13" s="241" t="s">
        <v>288</v>
      </c>
      <c r="Y13" s="242" t="s">
        <v>289</v>
      </c>
      <c r="Z13" s="238"/>
      <c r="AA13" s="238"/>
      <c r="AB13" s="238"/>
      <c r="AC13" s="238"/>
      <c r="AD13" s="238"/>
      <c r="AE13" s="238"/>
    </row>
    <row r="14" spans="1:31" ht="63.75" x14ac:dyDescent="0.25">
      <c r="A14" s="398"/>
      <c r="B14" s="246" t="s">
        <v>290</v>
      </c>
      <c r="C14" s="244" t="s">
        <v>291</v>
      </c>
      <c r="D14" s="244" t="s">
        <v>292</v>
      </c>
      <c r="E14" s="244" t="s">
        <v>134</v>
      </c>
      <c r="F14" s="245" t="s">
        <v>142</v>
      </c>
      <c r="G14" s="247" t="s">
        <v>52</v>
      </c>
      <c r="H14" s="246" t="s">
        <v>290</v>
      </c>
      <c r="I14" s="244" t="s">
        <v>291</v>
      </c>
      <c r="J14" s="244" t="s">
        <v>292</v>
      </c>
      <c r="K14" s="244" t="s">
        <v>134</v>
      </c>
      <c r="L14" s="245" t="s">
        <v>142</v>
      </c>
      <c r="M14" s="247" t="s">
        <v>52</v>
      </c>
      <c r="N14" s="246" t="s">
        <v>290</v>
      </c>
      <c r="O14" s="244" t="s">
        <v>291</v>
      </c>
      <c r="P14" s="244" t="s">
        <v>292</v>
      </c>
      <c r="Q14" s="244" t="s">
        <v>134</v>
      </c>
      <c r="R14" s="245" t="s">
        <v>142</v>
      </c>
      <c r="S14" s="247" t="s">
        <v>52</v>
      </c>
      <c r="T14" s="246" t="s">
        <v>290</v>
      </c>
      <c r="U14" s="244" t="s">
        <v>291</v>
      </c>
      <c r="V14" s="244" t="s">
        <v>292</v>
      </c>
      <c r="W14" s="244" t="s">
        <v>134</v>
      </c>
      <c r="X14" s="245" t="s">
        <v>142</v>
      </c>
      <c r="Y14" s="247" t="s">
        <v>52</v>
      </c>
      <c r="Z14" s="238"/>
      <c r="AA14" s="238"/>
      <c r="AB14" s="238"/>
      <c r="AC14" s="243"/>
      <c r="AD14" s="238"/>
      <c r="AE14" s="238"/>
    </row>
    <row r="15" spans="1:31" s="240" customFormat="1" ht="18.75" thickBot="1" x14ac:dyDescent="0.25">
      <c r="A15" s="251">
        <f>'1ПБ'!A11:D11</f>
        <v>0</v>
      </c>
      <c r="B15" s="248">
        <f>'прил 4'!C14</f>
        <v>0</v>
      </c>
      <c r="C15" s="249">
        <f>'прил 4'!D14</f>
        <v>0</v>
      </c>
      <c r="D15" s="249">
        <f>'прил 4'!E14</f>
        <v>0</v>
      </c>
      <c r="E15" s="249">
        <f>'прил 4'!F14</f>
        <v>0</v>
      </c>
      <c r="F15" s="249">
        <f>'прил 4'!G14</f>
        <v>0</v>
      </c>
      <c r="G15" s="250">
        <f>'прил 4'!H14</f>
        <v>0</v>
      </c>
      <c r="H15" s="248">
        <f>'прил 4'!C15</f>
        <v>0</v>
      </c>
      <c r="I15" s="249">
        <f>'прил 4'!D15</f>
        <v>0</v>
      </c>
      <c r="J15" s="249">
        <f>'прил 4'!E15</f>
        <v>0</v>
      </c>
      <c r="K15" s="249">
        <f>'прил 4'!F15</f>
        <v>0</v>
      </c>
      <c r="L15" s="249">
        <f>'прил 4'!G15</f>
        <v>0</v>
      </c>
      <c r="M15" s="250">
        <f>'прил 4'!H15</f>
        <v>0</v>
      </c>
      <c r="N15" s="248">
        <f>'прил 4'!C16</f>
        <v>0</v>
      </c>
      <c r="O15" s="249">
        <f>'прил 4'!D16</f>
        <v>0</v>
      </c>
      <c r="P15" s="249">
        <f>'прил 4'!E16</f>
        <v>0</v>
      </c>
      <c r="Q15" s="249">
        <f>'прил 4'!F16</f>
        <v>0</v>
      </c>
      <c r="R15" s="249">
        <f>'прил 4'!G16</f>
        <v>0</v>
      </c>
      <c r="S15" s="250">
        <f>'прил 4'!H16</f>
        <v>0</v>
      </c>
      <c r="T15" s="319">
        <f>'прил 4'!C18</f>
        <v>0</v>
      </c>
      <c r="U15" s="320">
        <f>'прил 4'!D18</f>
        <v>0</v>
      </c>
      <c r="V15" s="320">
        <f>'прил 4'!E18</f>
        <v>0</v>
      </c>
      <c r="W15" s="320">
        <f>'прил 4'!F18</f>
        <v>0</v>
      </c>
      <c r="X15" s="320">
        <f>'прил 4'!G18</f>
        <v>0</v>
      </c>
      <c r="Y15" s="321">
        <f>'прил 4'!H18</f>
        <v>0</v>
      </c>
      <c r="Z15" s="239"/>
      <c r="AA15" s="239"/>
      <c r="AB15" s="239"/>
      <c r="AC15" s="239"/>
      <c r="AD15" s="239"/>
      <c r="AE15" s="239"/>
    </row>
  </sheetData>
  <sheetProtection algorithmName="SHA-512" hashValue="FVcVuLvF8Mu3Tjz/vwr9HFWF3gF63ARWud7PDGiV1RMXiGbveAr+wizR54hy8SZsa+Q5wk+NMNZOp8WM2OW95Q==" saltValue="P1O5jgfba5fSnNwEtsIxjw==" spinCount="100000" sheet="1" objects="1" scenarios="1"/>
  <mergeCells count="20">
    <mergeCell ref="Z4:AE4"/>
    <mergeCell ref="A4:A6"/>
    <mergeCell ref="B4:G4"/>
    <mergeCell ref="H4:M4"/>
    <mergeCell ref="N4:S4"/>
    <mergeCell ref="T4:Y4"/>
    <mergeCell ref="A12:A14"/>
    <mergeCell ref="B12:G12"/>
    <mergeCell ref="H12:M12"/>
    <mergeCell ref="N12:S12"/>
    <mergeCell ref="T12:Y12"/>
    <mergeCell ref="B13:D13"/>
    <mergeCell ref="H13:J13"/>
    <mergeCell ref="N13:P13"/>
    <mergeCell ref="T13:V13"/>
    <mergeCell ref="B5:D5"/>
    <mergeCell ref="H5:J5"/>
    <mergeCell ref="N5:P5"/>
    <mergeCell ref="T5:V5"/>
    <mergeCell ref="Z5:AB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6:J11"/>
  <sheetViews>
    <sheetView topLeftCell="A4" workbookViewId="0">
      <selection activeCell="I12" sqref="I12"/>
    </sheetView>
  </sheetViews>
  <sheetFormatPr defaultRowHeight="18.75" x14ac:dyDescent="0.2"/>
  <cols>
    <col min="1" max="1" width="17.5703125" style="223" customWidth="1"/>
    <col min="2" max="2" width="19.28515625" style="223" customWidth="1"/>
    <col min="3" max="3" width="19.42578125" style="223" customWidth="1"/>
    <col min="4" max="4" width="17.140625" style="223" customWidth="1"/>
    <col min="5" max="5" width="16.7109375" style="223" customWidth="1"/>
    <col min="6" max="6" width="13.85546875" style="223" customWidth="1"/>
    <col min="7" max="8" width="16.5703125" style="223" customWidth="1"/>
    <col min="9" max="9" width="16.85546875" style="223" customWidth="1"/>
    <col min="10" max="10" width="16.5703125" style="223" customWidth="1"/>
    <col min="11" max="16384" width="9.140625" style="223"/>
  </cols>
  <sheetData>
    <row r="6" spans="1:10" s="212" customFormat="1" ht="51" x14ac:dyDescent="0.2">
      <c r="A6" s="211" t="s">
        <v>246</v>
      </c>
      <c r="B6" s="211" t="s">
        <v>170</v>
      </c>
      <c r="C6" s="211" t="s">
        <v>270</v>
      </c>
      <c r="D6" s="211" t="s">
        <v>66</v>
      </c>
      <c r="E6" s="211" t="s">
        <v>142</v>
      </c>
      <c r="F6" s="211" t="s">
        <v>299</v>
      </c>
      <c r="G6" s="211" t="s">
        <v>300</v>
      </c>
      <c r="H6" s="211" t="s">
        <v>301</v>
      </c>
      <c r="I6" s="211" t="s">
        <v>302</v>
      </c>
      <c r="J6" s="211" t="s">
        <v>303</v>
      </c>
    </row>
    <row r="7" spans="1:10" s="186" customFormat="1" ht="19.5" customHeight="1" x14ac:dyDescent="0.2">
      <c r="A7" s="190">
        <f>'1ПБ'!A11:D11</f>
        <v>0</v>
      </c>
      <c r="B7" s="191">
        <f>'1ПБ'!D17</f>
        <v>0</v>
      </c>
      <c r="C7" s="191">
        <f>'1ПБ'!D18</f>
        <v>0</v>
      </c>
      <c r="D7" s="191">
        <f>'1ПБ'!D19</f>
        <v>0</v>
      </c>
      <c r="E7" s="191">
        <f>'прил 4'!G11</f>
        <v>0</v>
      </c>
      <c r="F7" s="191">
        <f>'прил 4'!E11</f>
        <v>0</v>
      </c>
      <c r="G7" s="191">
        <f>E7+F7</f>
        <v>0</v>
      </c>
      <c r="H7" s="191">
        <f>'прил 4'!G11-'прил 4'!G10</f>
        <v>0</v>
      </c>
      <c r="I7" s="191">
        <f>'прил 4'!E11-'прил 4'!E10</f>
        <v>0</v>
      </c>
      <c r="J7" s="191">
        <f>H7+I7</f>
        <v>0</v>
      </c>
    </row>
    <row r="8" spans="1:10" x14ac:dyDescent="0.2">
      <c r="A8" s="222"/>
    </row>
    <row r="9" spans="1:10" x14ac:dyDescent="0.2">
      <c r="A9" s="222"/>
    </row>
    <row r="10" spans="1:10" s="214" customFormat="1" ht="15" x14ac:dyDescent="0.2">
      <c r="A10" s="211" t="s">
        <v>246</v>
      </c>
      <c r="B10" s="213" t="s">
        <v>263</v>
      </c>
      <c r="C10" s="213" t="s">
        <v>264</v>
      </c>
    </row>
    <row r="11" spans="1:10" x14ac:dyDescent="0.2">
      <c r="A11" s="190">
        <f>'1ПБ'!A11:D11</f>
        <v>0</v>
      </c>
      <c r="B11" s="318">
        <f>'1ПБ'!D18</f>
        <v>0</v>
      </c>
      <c r="C11" s="318">
        <f>'прил 3'!H10</f>
        <v>0</v>
      </c>
    </row>
  </sheetData>
  <sheetProtection algorithmName="SHA-512" hashValue="dno6d5M8lk6QWCC1pXh7uZLy5K9YJosbsD2x85JyCmr/sqKX+kl8ryrp0Mt+QQOyO6UMTIIvUep3CA7JxuccVw==" saltValue="5ipCT5oYLCs7JGIfMA4oS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1ПБ</vt:lpstr>
      <vt:lpstr>прил 1, 2</vt:lpstr>
      <vt:lpstr>прил 3</vt:lpstr>
      <vt:lpstr>прил 4</vt:lpstr>
      <vt:lpstr>Свод</vt:lpstr>
      <vt:lpstr>Свод 1, 2</vt:lpstr>
      <vt:lpstr>Свод 3</vt:lpstr>
      <vt:lpstr>Лист4</vt:lpstr>
      <vt:lpstr>Свод 5</vt:lpstr>
      <vt:lpstr>Свод 6</vt:lpstr>
    </vt:vector>
  </TitlesOfParts>
  <Company>EDUPROF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Иллиев С.П.</dc:creator>
  <cp:lastModifiedBy>kulik</cp:lastModifiedBy>
  <cp:lastPrinted>2021-10-18T18:10:02Z</cp:lastPrinted>
  <dcterms:created xsi:type="dcterms:W3CDTF">2005-05-26T13:21:31Z</dcterms:created>
  <dcterms:modified xsi:type="dcterms:W3CDTF">2021-10-29T17:13:17Z</dcterms:modified>
</cp:coreProperties>
</file>